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Dokumenty\VC Pivík\2022 Vltava\"/>
    </mc:Choice>
  </mc:AlternateContent>
  <bookViews>
    <workbookView xWindow="14505" yWindow="-15" windowWidth="5985" windowHeight="6300" firstSheet="1" activeTab="3"/>
  </bookViews>
  <sheets>
    <sheet name="pozvaní" sheetId="1" r:id="rId1"/>
    <sheet name="účast, doprava" sheetId="48" r:id="rId2"/>
    <sheet name="Vyšší Brod-Boršov plán" sheetId="52" r:id="rId3"/>
    <sheet name="Vyšší Brod-Boršov skut" sheetId="54" r:id="rId4"/>
    <sheet name="důstojníci" sheetId="29" r:id="rId5"/>
    <sheet name=" historie" sheetId="32" r:id="rId6"/>
    <sheet name="vyúčtování" sheetId="45" r:id="rId7"/>
  </sheets>
  <calcPr calcId="152511"/>
</workbook>
</file>

<file path=xl/calcChain.xml><?xml version="1.0" encoding="utf-8"?>
<calcChain xmlns="http://schemas.openxmlformats.org/spreadsheetml/2006/main">
  <c r="F45" i="54" l="1"/>
  <c r="F28" i="54"/>
  <c r="F27" i="54"/>
  <c r="F23" i="54" l="1"/>
  <c r="F22" i="54"/>
  <c r="F21" i="54"/>
  <c r="F20" i="54"/>
  <c r="F19" i="54"/>
  <c r="F15" i="54"/>
  <c r="F14" i="54"/>
  <c r="F13" i="54"/>
  <c r="F12" i="54"/>
  <c r="F11" i="54"/>
  <c r="B4" i="54"/>
  <c r="B3" i="54"/>
  <c r="F18" i="54"/>
  <c r="F17" i="54"/>
  <c r="F16" i="54"/>
  <c r="E23" i="54" l="1"/>
  <c r="E22" i="54"/>
  <c r="E21" i="54"/>
  <c r="E20" i="54"/>
  <c r="E19" i="54"/>
  <c r="E18" i="54"/>
  <c r="E17" i="54"/>
  <c r="B2" i="54"/>
  <c r="G59" i="54"/>
  <c r="D59" i="54"/>
  <c r="G58" i="54"/>
  <c r="D58" i="54"/>
  <c r="B59" i="54" s="1"/>
  <c r="G57" i="54"/>
  <c r="D57" i="54"/>
  <c r="B58" i="54" s="1"/>
  <c r="B57" i="54"/>
  <c r="H56" i="54"/>
  <c r="F60" i="54"/>
  <c r="E51" i="54"/>
  <c r="E50" i="54"/>
  <c r="E49" i="54"/>
  <c r="E48" i="54"/>
  <c r="E47" i="54"/>
  <c r="E46" i="54"/>
  <c r="E45" i="54"/>
  <c r="E42" i="54"/>
  <c r="E41" i="54"/>
  <c r="E40" i="54"/>
  <c r="E39" i="54"/>
  <c r="E38" i="54"/>
  <c r="E37" i="54"/>
  <c r="E36" i="54"/>
  <c r="E35" i="54"/>
  <c r="E34" i="54"/>
  <c r="E33" i="54"/>
  <c r="E32" i="54"/>
  <c r="E31" i="54"/>
  <c r="E30" i="54"/>
  <c r="E29" i="54"/>
  <c r="E28" i="54"/>
  <c r="E27" i="54"/>
  <c r="E24" i="54" s="1"/>
  <c r="F58" i="54" s="1"/>
  <c r="E16" i="54"/>
  <c r="E15" i="54"/>
  <c r="E14" i="54"/>
  <c r="E13" i="54"/>
  <c r="E12" i="54"/>
  <c r="E11" i="54"/>
  <c r="H11" i="54" l="1"/>
  <c r="I11" i="54" s="1"/>
  <c r="F30" i="54"/>
  <c r="F34" i="54"/>
  <c r="F38" i="54"/>
  <c r="F42" i="54"/>
  <c r="F47" i="54"/>
  <c r="F51" i="54"/>
  <c r="F35" i="54"/>
  <c r="E43" i="54"/>
  <c r="F59" i="54" s="1"/>
  <c r="F48" i="54"/>
  <c r="F32" i="54"/>
  <c r="F36" i="54"/>
  <c r="F40" i="54"/>
  <c r="H45" i="54"/>
  <c r="I45" i="54" s="1"/>
  <c r="F49" i="54"/>
  <c r="H27" i="54"/>
  <c r="I27" i="54" s="1"/>
  <c r="H28" i="54" s="1"/>
  <c r="I28" i="54" s="1"/>
  <c r="F31" i="54"/>
  <c r="F39" i="54"/>
  <c r="E8" i="54"/>
  <c r="F57" i="54" s="1"/>
  <c r="F61" i="54" s="1"/>
  <c r="F62" i="54" s="1"/>
  <c r="F29" i="54"/>
  <c r="F33" i="54"/>
  <c r="F37" i="54"/>
  <c r="F41" i="54"/>
  <c r="F46" i="54"/>
  <c r="F50" i="54"/>
  <c r="H12" i="54" l="1"/>
  <c r="I12" i="54" s="1"/>
  <c r="H13" i="54" s="1"/>
  <c r="I13" i="54" s="1"/>
  <c r="H14" i="54" s="1"/>
  <c r="I14" i="54" s="1"/>
  <c r="H15" i="54" s="1"/>
  <c r="I15" i="54" s="1"/>
  <c r="H16" i="54" s="1"/>
  <c r="I16" i="54" s="1"/>
  <c r="H29" i="54"/>
  <c r="I29" i="54" s="1"/>
  <c r="H30" i="54" s="1"/>
  <c r="I30" i="54" s="1"/>
  <c r="H31" i="54" s="1"/>
  <c r="I31" i="54" s="1"/>
  <c r="H32" i="54" s="1"/>
  <c r="I32" i="54" s="1"/>
  <c r="H33" i="54" s="1"/>
  <c r="I33" i="54" s="1"/>
  <c r="H34" i="54" s="1"/>
  <c r="I34" i="54" s="1"/>
  <c r="H35" i="54" s="1"/>
  <c r="I35" i="54" s="1"/>
  <c r="H36" i="54" s="1"/>
  <c r="I36" i="54" s="1"/>
  <c r="H37" i="54" s="1"/>
  <c r="I37" i="54" s="1"/>
  <c r="H38" i="54" s="1"/>
  <c r="I38" i="54" s="1"/>
  <c r="H39" i="54" s="1"/>
  <c r="I39" i="54" s="1"/>
  <c r="H40" i="54" s="1"/>
  <c r="I40" i="54" s="1"/>
  <c r="H41" i="54" s="1"/>
  <c r="I41" i="54" s="1"/>
  <c r="H42" i="54" s="1"/>
  <c r="H58" i="54" s="1"/>
  <c r="H46" i="54"/>
  <c r="I46" i="54" s="1"/>
  <c r="H47" i="54" s="1"/>
  <c r="I47" i="54" s="1"/>
  <c r="H48" i="54" s="1"/>
  <c r="I48" i="54" s="1"/>
  <c r="H49" i="54" s="1"/>
  <c r="I49" i="54" s="1"/>
  <c r="H50" i="54" s="1"/>
  <c r="I50" i="54" s="1"/>
  <c r="H51" i="54" s="1"/>
  <c r="H59" i="54" s="1"/>
  <c r="H17" i="54" l="1"/>
  <c r="I17" i="54" s="1"/>
  <c r="H18" i="54" s="1"/>
  <c r="I18" i="54" s="1"/>
  <c r="H19" i="54" s="1"/>
  <c r="I19" i="54" s="1"/>
  <c r="H20" i="54" s="1"/>
  <c r="I20" i="54" s="1"/>
  <c r="H21" i="54" s="1"/>
  <c r="I21" i="54" s="1"/>
  <c r="H22" i="54" s="1"/>
  <c r="I22" i="54" s="1"/>
  <c r="H23" i="54" s="1"/>
  <c r="H57" i="54" s="1"/>
  <c r="S24" i="48"/>
  <c r="W24" i="48" s="1"/>
  <c r="L27" i="48"/>
  <c r="K27" i="48"/>
  <c r="I27" i="48"/>
  <c r="H27" i="48"/>
  <c r="F27" i="48"/>
  <c r="U24" i="48" l="1"/>
  <c r="N14" i="48"/>
  <c r="N22" i="48"/>
  <c r="N21" i="48"/>
  <c r="N18" i="48"/>
  <c r="N12" i="48"/>
  <c r="N10" i="48"/>
  <c r="N8" i="48"/>
  <c r="N7" i="48"/>
  <c r="U35" i="48" l="1"/>
  <c r="S22" i="48"/>
  <c r="W22" i="48" l="1"/>
  <c r="U22" i="48"/>
  <c r="U33" i="48"/>
  <c r="U32" i="48"/>
  <c r="U31" i="48"/>
  <c r="U37" i="48" l="1"/>
  <c r="D72" i="52"/>
  <c r="D71" i="52"/>
  <c r="B72" i="52" s="1"/>
  <c r="D70" i="52"/>
  <c r="B71" i="52" s="1"/>
  <c r="B69" i="52"/>
  <c r="D69" i="52"/>
  <c r="B70" i="52" s="1"/>
  <c r="G72" i="52"/>
  <c r="G71" i="52"/>
  <c r="G70" i="52"/>
  <c r="G69" i="52"/>
  <c r="E64" i="52"/>
  <c r="E63" i="52"/>
  <c r="E62" i="52"/>
  <c r="E61" i="52"/>
  <c r="E60" i="52"/>
  <c r="E59" i="52"/>
  <c r="E58" i="52"/>
  <c r="E57" i="52"/>
  <c r="E56" i="52"/>
  <c r="E55" i="52"/>
  <c r="E54" i="52"/>
  <c r="E53" i="52"/>
  <c r="E50" i="52"/>
  <c r="E49" i="52"/>
  <c r="E48" i="52"/>
  <c r="E47" i="52"/>
  <c r="E46" i="52"/>
  <c r="E45" i="52"/>
  <c r="E44" i="52"/>
  <c r="E41" i="52"/>
  <c r="E40" i="52"/>
  <c r="E39" i="52"/>
  <c r="E38" i="52"/>
  <c r="E37" i="52"/>
  <c r="E36" i="52"/>
  <c r="E35" i="52"/>
  <c r="E34" i="52"/>
  <c r="E33" i="52"/>
  <c r="E32" i="52"/>
  <c r="E31" i="52"/>
  <c r="E30" i="52"/>
  <c r="E29" i="52"/>
  <c r="E28" i="52"/>
  <c r="E27" i="52"/>
  <c r="E26" i="52"/>
  <c r="E42" i="52" l="1"/>
  <c r="F71" i="52" s="1"/>
  <c r="E51" i="52"/>
  <c r="F72" i="52" s="1"/>
  <c r="E23" i="52"/>
  <c r="F70" i="52" s="1"/>
  <c r="E22" i="52"/>
  <c r="E21" i="52"/>
  <c r="E20" i="52"/>
  <c r="E19" i="52"/>
  <c r="E18" i="52"/>
  <c r="E17" i="52"/>
  <c r="E16" i="52"/>
  <c r="E15" i="52"/>
  <c r="E14" i="52"/>
  <c r="E13" i="52"/>
  <c r="E12" i="52"/>
  <c r="E11" i="52"/>
  <c r="E8" i="52" l="1"/>
  <c r="F69" i="52" s="1"/>
  <c r="H68" i="52"/>
  <c r="B4" i="52"/>
  <c r="B3" i="52"/>
  <c r="S21" i="48"/>
  <c r="W21" i="48" s="1"/>
  <c r="S18" i="48"/>
  <c r="W18" i="48" s="1"/>
  <c r="Y18" i="48" s="1"/>
  <c r="S14" i="48"/>
  <c r="W14" i="48" s="1"/>
  <c r="Y14" i="48" s="1"/>
  <c r="S12" i="48"/>
  <c r="W12" i="48" s="1"/>
  <c r="Y12" i="48" s="1"/>
  <c r="S10" i="48"/>
  <c r="W10" i="48" s="1"/>
  <c r="Y10" i="48" s="1"/>
  <c r="S8" i="48"/>
  <c r="W8" i="48" s="1"/>
  <c r="F44" i="52" l="1"/>
  <c r="H44" i="52" s="1"/>
  <c r="I44" i="52" s="1"/>
  <c r="F58" i="52"/>
  <c r="F59" i="52"/>
  <c r="F45" i="52"/>
  <c r="F61" i="52"/>
  <c r="F64" i="52"/>
  <c r="F48" i="52"/>
  <c r="F46" i="52"/>
  <c r="F63" i="52"/>
  <c r="F54" i="52"/>
  <c r="F56" i="52"/>
  <c r="F55" i="52"/>
  <c r="F47" i="52"/>
  <c r="F57" i="52"/>
  <c r="F50" i="52"/>
  <c r="F53" i="52"/>
  <c r="H53" i="52" s="1"/>
  <c r="I53" i="52" s="1"/>
  <c r="H54" i="52" s="1"/>
  <c r="I54" i="52" s="1"/>
  <c r="H55" i="52" s="1"/>
  <c r="I55" i="52" s="1"/>
  <c r="H56" i="52" s="1"/>
  <c r="I56" i="52" s="1"/>
  <c r="H57" i="52" s="1"/>
  <c r="I57" i="52" s="1"/>
  <c r="H58" i="52" s="1"/>
  <c r="I58" i="52" s="1"/>
  <c r="H59" i="52" s="1"/>
  <c r="I59" i="52" s="1"/>
  <c r="H60" i="52" s="1"/>
  <c r="I60" i="52" s="1"/>
  <c r="H61" i="52" s="1"/>
  <c r="I61" i="52" s="1"/>
  <c r="H62" i="52" s="1"/>
  <c r="I62" i="52" s="1"/>
  <c r="H63" i="52" s="1"/>
  <c r="I63" i="52" s="1"/>
  <c r="H64" i="52" s="1"/>
  <c r="F62" i="52"/>
  <c r="F60" i="52"/>
  <c r="F49" i="52"/>
  <c r="F40" i="52"/>
  <c r="F36" i="52"/>
  <c r="F28" i="52"/>
  <c r="F38" i="52"/>
  <c r="F34" i="52"/>
  <c r="F30" i="52"/>
  <c r="F41" i="52"/>
  <c r="F37" i="52"/>
  <c r="F33" i="52"/>
  <c r="F29" i="52"/>
  <c r="F32" i="52"/>
  <c r="F27" i="52"/>
  <c r="F26" i="52"/>
  <c r="H26" i="52" s="1"/>
  <c r="I26" i="52" s="1"/>
  <c r="F31" i="52"/>
  <c r="F35" i="52"/>
  <c r="F39" i="52"/>
  <c r="F11" i="52"/>
  <c r="H11" i="52" s="1"/>
  <c r="I11" i="52" s="1"/>
  <c r="F21" i="52"/>
  <c r="F20" i="52"/>
  <c r="F17" i="52"/>
  <c r="F18" i="52"/>
  <c r="F13" i="52"/>
  <c r="F12" i="52"/>
  <c r="F22" i="52"/>
  <c r="F16" i="52"/>
  <c r="F14" i="52"/>
  <c r="F19" i="52"/>
  <c r="F15" i="52"/>
  <c r="F73" i="52"/>
  <c r="F74" i="52" s="1"/>
  <c r="U21" i="48"/>
  <c r="U18" i="48"/>
  <c r="U14" i="48"/>
  <c r="U12" i="48"/>
  <c r="U10" i="48"/>
  <c r="U8" i="48"/>
  <c r="V27" i="48"/>
  <c r="T27" i="48"/>
  <c r="P27" i="48"/>
  <c r="O27" i="48"/>
  <c r="I64" i="52" l="1"/>
  <c r="H72" i="52"/>
  <c r="H45" i="52"/>
  <c r="I45" i="52" s="1"/>
  <c r="H46" i="52" s="1"/>
  <c r="I46" i="52" s="1"/>
  <c r="H47" i="52" s="1"/>
  <c r="I47" i="52" s="1"/>
  <c r="H48" i="52" s="1"/>
  <c r="I48" i="52" s="1"/>
  <c r="H49" i="52" s="1"/>
  <c r="I49" i="52" s="1"/>
  <c r="H50" i="52" s="1"/>
  <c r="H71" i="52" s="1"/>
  <c r="H27" i="52"/>
  <c r="I27" i="52" s="1"/>
  <c r="H28" i="52" s="1"/>
  <c r="I28" i="52" s="1"/>
  <c r="H12" i="52"/>
  <c r="I12" i="52" s="1"/>
  <c r="H13" i="52" s="1"/>
  <c r="I13" i="52" s="1"/>
  <c r="H14" i="52" s="1"/>
  <c r="I14" i="52" s="1"/>
  <c r="H15" i="52" s="1"/>
  <c r="I15" i="52" s="1"/>
  <c r="H16" i="52" s="1"/>
  <c r="I16" i="52" s="1"/>
  <c r="H17" i="52" s="1"/>
  <c r="I17" i="52" s="1"/>
  <c r="H18" i="52" s="1"/>
  <c r="I18" i="52" s="1"/>
  <c r="H19" i="52" s="1"/>
  <c r="I19" i="52" s="1"/>
  <c r="H20" i="52" s="1"/>
  <c r="I20" i="52" s="1"/>
  <c r="H21" i="52" s="1"/>
  <c r="I21" i="52" s="1"/>
  <c r="H22" i="52" s="1"/>
  <c r="H69" i="52" s="1"/>
  <c r="H29" i="52" l="1"/>
  <c r="I29" i="52" s="1"/>
  <c r="N27" i="48"/>
  <c r="Q27" i="48"/>
  <c r="R27" i="48"/>
  <c r="H30" i="52" l="1"/>
  <c r="I30" i="52" s="1"/>
  <c r="H31" i="52" s="1"/>
  <c r="I31" i="52" s="1"/>
  <c r="H32" i="52" l="1"/>
  <c r="I32" i="52" s="1"/>
  <c r="H33" i="52" l="1"/>
  <c r="I33" i="52" s="1"/>
  <c r="G16" i="45"/>
  <c r="E17" i="45" s="1"/>
  <c r="G14" i="45"/>
  <c r="F13" i="45"/>
  <c r="E13" i="45"/>
  <c r="D13" i="45"/>
  <c r="C13" i="45"/>
  <c r="B13" i="45"/>
  <c r="E32" i="48"/>
  <c r="S7" i="48"/>
  <c r="E5" i="48"/>
  <c r="H34" i="52" l="1"/>
  <c r="I34" i="52" s="1"/>
  <c r="F17" i="45"/>
  <c r="S27" i="48"/>
  <c r="B17" i="45"/>
  <c r="C17" i="45"/>
  <c r="D17" i="45"/>
  <c r="G13" i="45"/>
  <c r="F15" i="45" s="1"/>
  <c r="F19" i="45" s="1"/>
  <c r="W7" i="48"/>
  <c r="Y7" i="48" s="1"/>
  <c r="Y27" i="48" s="1"/>
  <c r="U7" i="48"/>
  <c r="H35" i="52" l="1"/>
  <c r="I35" i="52" s="1"/>
  <c r="D15" i="45"/>
  <c r="D19" i="45" s="1"/>
  <c r="F21" i="45"/>
  <c r="F25" i="45" s="1"/>
  <c r="U27" i="48"/>
  <c r="W27" i="48"/>
  <c r="E15" i="45"/>
  <c r="E19" i="45" s="1"/>
  <c r="B15" i="45"/>
  <c r="B19" i="45" s="1"/>
  <c r="B21" i="45" s="1"/>
  <c r="C15" i="45"/>
  <c r="C19" i="45" s="1"/>
  <c r="H36" i="52" l="1"/>
  <c r="I36" i="52" s="1"/>
  <c r="E21" i="45"/>
  <c r="E25" i="45" s="1"/>
  <c r="D21" i="45"/>
  <c r="D25" i="45" s="1"/>
  <c r="C21" i="45"/>
  <c r="C25" i="45" s="1"/>
  <c r="G15" i="45"/>
  <c r="G19" i="45"/>
  <c r="G21" i="45" s="1"/>
  <c r="H37" i="52" l="1"/>
  <c r="I37" i="52" s="1"/>
  <c r="B25" i="45"/>
  <c r="G25" i="45" s="1"/>
  <c r="H38" i="52" l="1"/>
  <c r="I38" i="52" s="1"/>
  <c r="H39" i="52" l="1"/>
  <c r="I39" i="52" s="1"/>
  <c r="H40" i="52" l="1"/>
  <c r="I40" i="52" s="1"/>
  <c r="H41" i="52" s="1"/>
  <c r="H70" i="52" s="1"/>
</calcChain>
</file>

<file path=xl/sharedStrings.xml><?xml version="1.0" encoding="utf-8"?>
<sst xmlns="http://schemas.openxmlformats.org/spreadsheetml/2006/main" count="781" uniqueCount="488">
  <si>
    <t>Podmelle Libor</t>
  </si>
  <si>
    <t>Vančura Pavel</t>
  </si>
  <si>
    <t>Vančurová Lucie</t>
  </si>
  <si>
    <t>Vančura Michael</t>
  </si>
  <si>
    <t>Šafránková Jana</t>
  </si>
  <si>
    <t>Vančurová Petra</t>
  </si>
  <si>
    <t>Vančura Pavel ml.</t>
  </si>
  <si>
    <t>Matějka Jiří</t>
  </si>
  <si>
    <t>Matějková Monika</t>
  </si>
  <si>
    <t>Matějková Andrea</t>
  </si>
  <si>
    <t>Matějka Jan</t>
  </si>
  <si>
    <t>Odvárka Petr</t>
  </si>
  <si>
    <t>Odvárková Petra</t>
  </si>
  <si>
    <t>Lang Petr</t>
  </si>
  <si>
    <t>Vodehnal Jaroslav</t>
  </si>
  <si>
    <t>Kalous Roman</t>
  </si>
  <si>
    <t>Hurych Miloš</t>
  </si>
  <si>
    <t>Hurychová Petra</t>
  </si>
  <si>
    <t>Hurych Denis</t>
  </si>
  <si>
    <t>Růžička Robert</t>
  </si>
  <si>
    <t>Růžička Jaroslav</t>
  </si>
  <si>
    <t>Růžička Vojtěch</t>
  </si>
  <si>
    <t>Sýkora Tomáš</t>
  </si>
  <si>
    <t>Jebálková Iva</t>
  </si>
  <si>
    <t>Podmellová Pavlína</t>
  </si>
  <si>
    <t>ne</t>
  </si>
  <si>
    <t>Podmelle Lukáš</t>
  </si>
  <si>
    <t>Podmellová Michaela</t>
  </si>
  <si>
    <t>Odvárková Jana</t>
  </si>
  <si>
    <t>Sýkora Tadeáš</t>
  </si>
  <si>
    <t>ke dni:</t>
  </si>
  <si>
    <t>počet dnů do vyplutí:</t>
  </si>
  <si>
    <t>jméno</t>
  </si>
  <si>
    <t>přezdívka</t>
  </si>
  <si>
    <t>auta</t>
  </si>
  <si>
    <t>loď</t>
  </si>
  <si>
    <t>typ</t>
  </si>
  <si>
    <t>pádla</t>
  </si>
  <si>
    <t>vesty</t>
  </si>
  <si>
    <t>Márvin</t>
  </si>
  <si>
    <t>Rumař</t>
  </si>
  <si>
    <t>Monča</t>
  </si>
  <si>
    <t>Berťák</t>
  </si>
  <si>
    <t>přestárlí</t>
  </si>
  <si>
    <t>junioři</t>
  </si>
  <si>
    <t>celkem</t>
  </si>
  <si>
    <t>lodě</t>
  </si>
  <si>
    <t>3M</t>
  </si>
  <si>
    <t>2M</t>
  </si>
  <si>
    <t>VC Pivík - historie lodních expedic</t>
  </si>
  <si>
    <t>No.</t>
  </si>
  <si>
    <t>rok</t>
  </si>
  <si>
    <t>řeka</t>
  </si>
  <si>
    <t>akce</t>
  </si>
  <si>
    <t>obsaz</t>
  </si>
  <si>
    <t>účast</t>
  </si>
  <si>
    <t>Sázava</t>
  </si>
  <si>
    <t>Sázava 87</t>
  </si>
  <si>
    <t>kpt. Zdeněk Doležal, Miloš Hurych, hck. Jiří Matějka, Robert Růžička</t>
  </si>
  <si>
    <t>-</t>
  </si>
  <si>
    <t>Lužnice</t>
  </si>
  <si>
    <t>Lužnice 89</t>
  </si>
  <si>
    <t>kpt. Miloš Hurych, Libor Podmelle, Robert Růžička, hck. Eva Růžičková, Martina Jandová, Lenka ?</t>
  </si>
  <si>
    <t>Blanice, Sázava</t>
  </si>
  <si>
    <t>SvlaBla</t>
  </si>
  <si>
    <t>kpt. Zdeněk Doležal, Miloš Hurych, Jiří Matějka, Libor Podmelle, Robert Růžička, hck. Pavlína Podmellová, Eva Růžičková, Martina Jandová, Zdena Holasová</t>
  </si>
  <si>
    <t>Čugala</t>
  </si>
  <si>
    <t>kpt. Miloš Hurych, Jiří Matějka, Libor Podmelle, Robert Růžička, hck. Pavlína Podmellová, Eva Růžičková, Zdena Holasová</t>
  </si>
  <si>
    <t>Berounka</t>
  </si>
  <si>
    <t>Berounka 92</t>
  </si>
  <si>
    <t>kpt. Miloš Hurych, Jiří Matějka, Libor Podmelle, Robert Růžička, hck. Alena Benešovská, Pavlína Podmellová, Šárka Matoušková</t>
  </si>
  <si>
    <t>Vltava</t>
  </si>
  <si>
    <t>Pivex Open</t>
  </si>
  <si>
    <t>kpt. Miloš Hurych, Jiří Matějka, Libor Podmelle, Robert Růžička, hck. Alena Benešovská, Pavlína Podmellová, Roman Kopecký</t>
  </si>
  <si>
    <t>Vltava 94</t>
  </si>
  <si>
    <t>kpt. Miloš Hurych, Jiří Matějka, Libor Podmelle, Robert Růžička, hck. Alena Benešovská, Pavlína Podmellová, Petra Šťastníková, Zuzana Pokorná</t>
  </si>
  <si>
    <t>Sázava 95</t>
  </si>
  <si>
    <t>kpt. Miloš Hurych, Jiří Matějka, Libor Podmelle, Robert Růžička, hck. Alena Benešovská, Edita Heřmanová, Petra Hurychová, Pavlína Podmellová</t>
  </si>
  <si>
    <t>Chrudimka</t>
  </si>
  <si>
    <t>Chrudimka 97</t>
  </si>
  <si>
    <t>Kulová sedma</t>
  </si>
  <si>
    <t>kpt. Libor Podmelle, Robert Růžička, hck. Miloš Hurych, Jiří Matějka</t>
  </si>
  <si>
    <t>Honba za sázavskou čugalou</t>
  </si>
  <si>
    <t>kpt. Jiří Matějka, Libor Podmelle, Pavel Vančura, hck. Pavel Cvach, Lucie Vančurová, Monika Vondrová, porc. Petra Vančurová, Michael Vančura</t>
  </si>
  <si>
    <t>Vltava 2000</t>
  </si>
  <si>
    <t xml:space="preserve">kpt. Roman Kalous, Petr Král, Jiří Matějka, Petr Odvárka, Libor Podmelle, Robert Růžička, Pavel Vančura, Jaroslav Vodehnal, hck. Michaela Brunclíková, Pavel Cvach, Lucie Förstlová, Petra Kalousová, Monika Matějková, Jana Odvárková, Lucie Vančurová, Petra Vančurová, porc. Petra Odvárková, Michael Vančura, psi Adéla Cvachová, Adéla Králová </t>
  </si>
  <si>
    <t>Otava</t>
  </si>
  <si>
    <t>Otava 2001</t>
  </si>
  <si>
    <t xml:space="preserve">kpt. Roman Kalous, Jiří Matějka, Jaroslav Míka, Petr Odvárka, Libor Podmelle, Pavel Vančura, Jaroslav Vodehnal, hck. Pavel Cvach, Petra Kalousová, Eva Lukášová, Monika Matějková, Jana Odvárková, Pavel Včeliš, Petra Vančurová, porc. Petra Odvárková, Michael Vančura, po souši Lucie Vančurová </t>
  </si>
  <si>
    <t>Sázava 2002</t>
  </si>
  <si>
    <t xml:space="preserve">kpt. Roman Kalous, Jiří Matějka, Petr Odvárka, Libor Podmelle, Pavel Vančura, Jaroslav Vodehnal, hck. Petr Král, Jana Odvárková, Petra Odvárková, Michael Vančura, Petra Vančurová, Pavel Včeliš </t>
  </si>
  <si>
    <t>Hvížďalka 2003</t>
  </si>
  <si>
    <t xml:space="preserve">kpt. Roman Kalous, Jiří Matějka, Petr Odvárka, Libor Podmelle, Pavel Vančura, Jaroslav Vodehnal, hck. Monika Matějková, Anna Míčková, Petra Odvárková, Petra Špásová, Michael Vančura, Petra Vančurová </t>
  </si>
  <si>
    <t>Ohře</t>
  </si>
  <si>
    <t>Ohře 2004</t>
  </si>
  <si>
    <t xml:space="preserve">kpt. Miloš Hurych, Jiří Matějka, Petr Odvárka, Libor Podmelle, Tomáš Sýkora, Pavel Vančura, Jaroslav Vodehnal, hck. Petra Hurychová, Iva Jebálková, Jana Odvárková, Petra Odvárková, Pavlína Podmellová, Petra Špásová, Michael Vančura </t>
  </si>
  <si>
    <t>Lužnice 2005</t>
  </si>
  <si>
    <t xml:space="preserve">kpt. Jiří Matějka, Petr Odvárka, Libor Podmelle, Pavel Vančura, Jaroslav Vodehnal, hck. Petra Odvárková, Pavlína Podmellová, Jan Prášil, Michael Vančura, Petra Vančurová </t>
  </si>
  <si>
    <t>Lužnice 2006</t>
  </si>
  <si>
    <t xml:space="preserve">kpt. Miloš Hurych, Jiří Matějka, Petr Odvárka, Libor Podmelle, Tomáš Sýkora, Pavel Vančura, Jaroslav Vodehnal, hck. Petra Hurychová, Ondřej Jebálek, Monika Matějková, Petra Odvárková, Pavlína Podmellová, Michael Vančura, Petra Vančurová </t>
  </si>
  <si>
    <t>Berounka 2007</t>
  </si>
  <si>
    <t xml:space="preserve">kpt. Miloš Hurych, Jiří Matějka, Petr Odvárka, Libor Podmelle, Tomáš Sýkora, Pavel Vančura, Petra Vančurová, Jaroslav Vodehnal, hck. Petra Hurychová, Iva Jebálková, Monika Matějková, Petra Odvárková, Pavlína Podmellová, Aleš Rozínek, Michael Vančura </t>
  </si>
  <si>
    <t>Sázava 2008</t>
  </si>
  <si>
    <t>kpt. Miloš Hurych, Roman Kalous, Petr Lang, Jiří Matějka, Petr Odvárka, Libor Podmelle, Robert Růžička, Tomáš Sýkora, Pavel Vančura, Jaroslav Vodehnal, hck. Petra Hurychová, Iva Jebálková, Anna Kalousová, Monika Matějková, Jana Odvárková, Petra Odvárková, Pavlína Podmellová, Vladimíra Sabolová, Lucie Vančurová, Michael Vančura, pcl. Pavel Vančura ml.</t>
  </si>
  <si>
    <t>Berounka 2009</t>
  </si>
  <si>
    <t>Vltava 2010</t>
  </si>
  <si>
    <t>O hře Louny 2011</t>
  </si>
  <si>
    <t>Otava 2012</t>
  </si>
  <si>
    <t>účast více než 3 x:</t>
  </si>
  <si>
    <t>Jiří Matějka, Libor Podmelle</t>
  </si>
  <si>
    <t>Miloš Hurych</t>
  </si>
  <si>
    <t>Robert Růžička</t>
  </si>
  <si>
    <r>
      <t>kpt. Josef Hörl, Miloš Hurych, Petr Lang, Jiří Matějka, Petr Odvárka, Libor Podmelle, Robert Růžička, Pavel Vančura, Jaroslav Vodehnal, hck. Petra Hurychová, Monika Matějková, Jana Odvárková, Petra Odvárko</t>
    </r>
    <r>
      <rPr>
        <sz val="10"/>
        <rFont val="Arial CE"/>
        <charset val="238"/>
      </rPr>
      <t>vá, Martin Sabol, Marta Sabolová, Vladi</t>
    </r>
    <r>
      <rPr>
        <sz val="11"/>
        <color theme="1"/>
        <rFont val="Calibri"/>
        <family val="2"/>
        <charset val="238"/>
        <scheme val="minor"/>
      </rPr>
      <t>míra Sabolová, Lucie Vančurová, Michael Vančura, pcl. Denis Hurych, Andrea Matějková, Pavel Vančura ml.</t>
    </r>
  </si>
  <si>
    <r>
      <t>kpt. Josef Hörl, Miloš Hurych, Jiří Matějka, Petr Odvárka, Libor Podmelle, Robert Růžička, Vladimíra Růžičková, Jaroslav Vodehnal, hck. Petra Hurychová, Monika Matějková, Klára Nečesaná, Petra Odvárko</t>
    </r>
    <r>
      <rPr>
        <sz val="10"/>
        <rFont val="Arial CE"/>
        <charset val="238"/>
      </rPr>
      <t xml:space="preserve">vá, Pavlína Podmellová, Martin Sabol, Marta Sabolová, </t>
    </r>
    <r>
      <rPr>
        <sz val="11"/>
        <color theme="1"/>
        <rFont val="Calibri"/>
        <family val="2"/>
        <charset val="238"/>
        <scheme val="minor"/>
      </rPr>
      <t>pcl. Denis Hurych, Andrea Matějková, Lukáš Podmelle, Michaela Podmellová</t>
    </r>
  </si>
  <si>
    <r>
      <t>kpt. Miloš Hurych, Petr Lang, Jiří Matějka, Petr Odvárka, Libor Podmelle, Tomáš Sýkora, Jaroslav Vodehnal, hck. Petra Hurychová, Roman Kalous, Iva Jebálková, Monika Matějková, Petra Odvárko</t>
    </r>
    <r>
      <rPr>
        <sz val="10"/>
        <rFont val="Arial CE"/>
        <charset val="238"/>
      </rPr>
      <t xml:space="preserve">vá, Pavlína Podmellová, Andrea Matějková, </t>
    </r>
    <r>
      <rPr>
        <sz val="11"/>
        <color theme="1"/>
        <rFont val="Calibri"/>
        <family val="2"/>
        <charset val="238"/>
        <scheme val="minor"/>
      </rPr>
      <t>pcl. Denis Hurych, Jan Matějka, Lukáš Podmelle, Michaela Podmellová</t>
    </r>
  </si>
  <si>
    <r>
      <t xml:space="preserve">kpt. Josef Hörl, Miloš Hurych, Jaroslav Jetmar, Roman Kalous, Jiří Matějka, Martin Novák, Petr Odvárka, Libor Podmelle, Robert Růžička, Michael Vančura, Pavel Vančura, Jaroslav Vodehnal, hck. Denis Hurych, Petra Hurychová, Andrea Jetmarová, Radim Kalous, </t>
    </r>
    <r>
      <rPr>
        <sz val="10"/>
        <rFont val="Arial CE"/>
        <charset val="238"/>
      </rPr>
      <t xml:space="preserve">Andrea Matějková, Monika Matějková, Vladimíra Růžičková, Marta Sabolová, Jana Šafránková, Pavel Vančura ml., Lucie Vančurová, Petra Vančurová, </t>
    </r>
    <r>
      <rPr>
        <sz val="11"/>
        <color theme="1"/>
        <rFont val="Calibri"/>
        <family val="2"/>
        <charset val="238"/>
        <scheme val="minor"/>
      </rPr>
      <t>pcl. Jan Matějka, Jaroslav Růžička, Vojtěch Růžička</t>
    </r>
  </si>
  <si>
    <t>Jméno</t>
  </si>
  <si>
    <t>Č.</t>
  </si>
  <si>
    <t>Novák Martin</t>
  </si>
  <si>
    <t>Valerie Fibichová</t>
  </si>
  <si>
    <t>psi</t>
  </si>
  <si>
    <t>doprava</t>
  </si>
  <si>
    <t>organizační vedoucí</t>
  </si>
  <si>
    <t>kpt. Podmelle Libor</t>
  </si>
  <si>
    <t>„Márvin"</t>
  </si>
  <si>
    <t>zástupce organizačního vedoucího</t>
  </si>
  <si>
    <t>kpt. Matějka Jiří</t>
  </si>
  <si>
    <t>„Rumař"</t>
  </si>
  <si>
    <t>napájecí důstojník</t>
  </si>
  <si>
    <t>pokladník</t>
  </si>
  <si>
    <t>důstojník pro záchranné práce</t>
  </si>
  <si>
    <t>kpt. Růžička Robert</t>
  </si>
  <si>
    <t>„Berťák"</t>
  </si>
  <si>
    <t>stravovací důstojník</t>
  </si>
  <si>
    <t>„Monča"</t>
  </si>
  <si>
    <t>důstojník pro věci policejní</t>
  </si>
  <si>
    <t>Bárny</t>
  </si>
  <si>
    <t>číslo</t>
  </si>
  <si>
    <t>Fibichová Ambra</t>
  </si>
  <si>
    <t>Dunajec</t>
  </si>
  <si>
    <t>Dunajec 2013</t>
  </si>
  <si>
    <r>
      <t xml:space="preserve">kpt. Josef Hörl, Michal Hybler, Miloš Hurych, Jiří Matějka, Petr Odvárka, Libor Podmelle, Robert Růžička, Jaroslav Vodehnal, hck. Valerie Fibichová, Denis Hurych, Petra Hurychová, </t>
    </r>
    <r>
      <rPr>
        <sz val="10"/>
        <rFont val="Arial CE"/>
        <charset val="238"/>
      </rPr>
      <t xml:space="preserve">Andrea Matějková, Monika Matějková, Petra Odvárková, Lucie Vacková, </t>
    </r>
    <r>
      <rPr>
        <sz val="11"/>
        <color theme="1"/>
        <rFont val="Calibri"/>
        <family val="2"/>
        <charset val="238"/>
        <scheme val="minor"/>
      </rPr>
      <t>pcl. Jan Matějka, Jaroslav Růžička, Vojtěch Růžička, pcl. pes Ambra Fibichová</t>
    </r>
  </si>
  <si>
    <t>kpt. Kalous Roman</t>
  </si>
  <si>
    <t>cena lodě</t>
  </si>
  <si>
    <t>cena dopravného</t>
  </si>
  <si>
    <t>celkem půjčení</t>
  </si>
  <si>
    <t>„Bárny"</t>
  </si>
  <si>
    <t>důstojník pro očistu a hygienu</t>
  </si>
  <si>
    <t>posádka</t>
  </si>
  <si>
    <t>Morava</t>
  </si>
  <si>
    <t>Morava 2014</t>
  </si>
  <si>
    <r>
      <t xml:space="preserve">kpt. Miloš Hurych, Roman Kalous, Petr Lang, Jiří Matějka, Petr Odvárka, Libor Podmelle, Robert Růžička, Jaroslav Vodehnal, hck. Valerie Fibichová, Denis Hurych, Petra Hurychová, Radim Kalous, Andrea Matějková, Monika Matějková, Petra Odvárková, Michaela Podmellová, Vladimíra Růžičková, </t>
    </r>
    <r>
      <rPr>
        <sz val="11"/>
        <color theme="1"/>
        <rFont val="Calibri"/>
        <family val="2"/>
        <charset val="238"/>
        <scheme val="minor"/>
      </rPr>
      <t>pcl. Jan Matějka, Jaroslav Růžička, Vojtěch Růžička, pcl. pes Ambra Fibichová</t>
    </r>
  </si>
  <si>
    <t>oficiálně</t>
  </si>
  <si>
    <t>neoficiálně</t>
  </si>
  <si>
    <t>Opatovický kanál</t>
  </si>
  <si>
    <t>Hörl Josef</t>
  </si>
  <si>
    <t>Kalousová Anna</t>
  </si>
  <si>
    <t>Sabol Martin</t>
  </si>
  <si>
    <t>Kalousová Adéla</t>
  </si>
  <si>
    <t>Sabolová Marta</t>
  </si>
  <si>
    <t>Anička</t>
  </si>
  <si>
    <t>Otava 2015</t>
  </si>
  <si>
    <r>
      <t xml:space="preserve">kpt. Denis Hurych, Miloš Hurych, Roman Kalous, Jiří Matějka, Petr Odvárka, Libor Podmelle, Robert Růžička, hck. Petra Hurychová, Radim Kalous, Andrea Matějková, Petra Odvárková, Michaela Podmellová, Vladimíra Růžičková, Martin Sabol, </t>
    </r>
    <r>
      <rPr>
        <sz val="11"/>
        <color theme="1"/>
        <rFont val="Calibri"/>
        <family val="2"/>
        <charset val="238"/>
        <scheme val="minor"/>
      </rPr>
      <t>pcl. Jan Matějka, Jaroslav Růžička, Vojtěch Růžička, pcl. pes Ebby Sabolová</t>
    </r>
  </si>
  <si>
    <t>hck. Kalousová Anna</t>
  </si>
  <si>
    <t>„Anička“</t>
  </si>
  <si>
    <t>Morava 2016</t>
  </si>
  <si>
    <r>
      <t xml:space="preserve">kpt. Josef Hörl, Denis Hurych, Miloš Hurych, Roman Kalous, Petr Lang, Jiří Matějka, Monika Matějková, Libor Podmelle, Robert Růžička, Martin Sabol, Matouš Spilka, Jaroslav Vodehnal, hck. Petra Hurychová, Radim Kalous, Anna Kalousová, Andrea Matějková, Petr Odvárka, Petra Langová, Michaela Podmellová, Vladimíra Růžičková, </t>
    </r>
    <r>
      <rPr>
        <sz val="11"/>
        <color theme="1"/>
        <rFont val="Calibri"/>
        <family val="2"/>
        <charset val="238"/>
        <scheme val="minor"/>
      </rPr>
      <t>Jan Matějka, Jaroslav Růžička, Marta Sabolová, Matouš Spilka, pcl. Adéla Kalousová, Vojtěch Růžička, Mikuláš Spilka, pes Ebby Sabolová</t>
    </r>
  </si>
  <si>
    <t>cena pádla</t>
  </si>
  <si>
    <t>cena vesty</t>
  </si>
  <si>
    <t>stany</t>
  </si>
  <si>
    <t>sleva</t>
  </si>
  <si>
    <t>uhrazeno</t>
  </si>
  <si>
    <t>doplatit</t>
  </si>
  <si>
    <t>Berounka 2017</t>
  </si>
  <si>
    <r>
      <t xml:space="preserve">kpt. Radim Kalous, Roman Kalous, Jiří Matějka, Libor Podmelle, Michaela Podmellová, Robert Růžička, Jaroslav Vodehnal, hck. Anna Kalousová, Adéla Kalousová, Andrea Matějková, Monika Matějková, Petr Odvárka, </t>
    </r>
    <r>
      <rPr>
        <sz val="11"/>
        <color theme="1"/>
        <rFont val="Calibri"/>
        <family val="2"/>
        <charset val="238"/>
        <scheme val="minor"/>
      </rPr>
      <t>Jan Matějka, Jaroslav Růžička, Vojtěch Růžička</t>
    </r>
  </si>
  <si>
    <t>Míla</t>
  </si>
  <si>
    <t>Peťa</t>
  </si>
  <si>
    <t>Míla - Peťa</t>
  </si>
  <si>
    <t>zdravotní důstojník</t>
  </si>
  <si>
    <t>tiskový mluvka</t>
  </si>
  <si>
    <t>hck. Hurychová Petra</t>
  </si>
  <si>
    <t>„Peťa"</t>
  </si>
  <si>
    <t>servisní důstojník</t>
  </si>
  <si>
    <t>kpt. Hurych Miloš</t>
  </si>
  <si>
    <t>„Míla"</t>
  </si>
  <si>
    <t>hck. Matějková Monika</t>
  </si>
  <si>
    <t>podíl</t>
  </si>
  <si>
    <t>doplatit (-), přeplatek (+)</t>
  </si>
  <si>
    <t>počet osob</t>
  </si>
  <si>
    <t>v Kč</t>
  </si>
  <si>
    <t>Sázava 2018</t>
  </si>
  <si>
    <r>
      <t xml:space="preserve">kpt. Miloš Hurych, Radim Kalous, Roman Kalous, Jiří Matějka, Libor Podmelle, Michaela Podmellová, Robert Růžička, hck. Petra Hurychová, Anna Kalousová, Adéla Kalousová, Jan Matějka, Andrea Matějková, Monika Matějková, </t>
    </r>
    <r>
      <rPr>
        <sz val="11"/>
        <color theme="1"/>
        <rFont val="Calibri"/>
        <family val="2"/>
        <charset val="238"/>
        <scheme val="minor"/>
      </rPr>
      <t>Jaroslav Růžička, pcl. Vojtěch Růžička</t>
    </r>
  </si>
  <si>
    <t>Adélka</t>
  </si>
  <si>
    <t>Orlice</t>
  </si>
  <si>
    <t>záloha 0 %</t>
  </si>
  <si>
    <t>doplatek 100 %</t>
  </si>
  <si>
    <t>opalovací důstojník</t>
  </si>
  <si>
    <t>„Vojta“</t>
  </si>
  <si>
    <t>Seibert Tomáš</t>
  </si>
  <si>
    <t>Seibertová Petra</t>
  </si>
  <si>
    <t>sportovní důstojník</t>
  </si>
  <si>
    <t>kulturní důstojník</t>
  </si>
  <si>
    <t>důstojník pro průzkum</t>
  </si>
  <si>
    <t>sjednaná cena za lodě</t>
  </si>
  <si>
    <t>Kubelka Mikuláš</t>
  </si>
  <si>
    <t>Kubelka Tobiáš</t>
  </si>
  <si>
    <t>Eva</t>
  </si>
  <si>
    <t>Tobi</t>
  </si>
  <si>
    <t>hck. Růžička Vojtěch</t>
  </si>
  <si>
    <t>"Tobi"</t>
  </si>
  <si>
    <t>„Adélka“</t>
  </si>
  <si>
    <t>Chrudimka, Orlice, Dunajec (Slovensko)</t>
  </si>
  <si>
    <t>Orlice 2019</t>
  </si>
  <si>
    <r>
      <t xml:space="preserve">kpt. Miloš Hurych, Roman Kalous, Lukáš Kolbábek, Jiří Matějka, Libor Podmelle, Jaroslav Růžička, Robert Růžička, Tomáš Seibert, hck. Frederik Černík, Petra Hurychová, Anna Kalousová, Adéla Kalousová, Kubelka Mikuláš, Kubelka Tobiáš, Monika Matějková, </t>
    </r>
    <r>
      <rPr>
        <sz val="11"/>
        <color theme="1"/>
        <rFont val="Calibri"/>
        <family val="2"/>
        <charset val="238"/>
        <scheme val="minor"/>
      </rPr>
      <t>Vojtěch Růžička, Petra Seibertová</t>
    </r>
  </si>
  <si>
    <t>web</t>
  </si>
  <si>
    <t>jízdenky</t>
  </si>
  <si>
    <t>počet dnů</t>
  </si>
  <si>
    <t>koef.</t>
  </si>
  <si>
    <t>část A.</t>
  </si>
  <si>
    <t>Celkem</t>
  </si>
  <si>
    <t>platby</t>
  </si>
  <si>
    <t>čísla účtů</t>
  </si>
  <si>
    <t>162358152/0600</t>
  </si>
  <si>
    <t>splatnost</t>
  </si>
  <si>
    <t>2256050043/0800</t>
  </si>
  <si>
    <t>Vojta</t>
  </si>
  <si>
    <t>Kubelková Eva</t>
  </si>
  <si>
    <t>Míša</t>
  </si>
  <si>
    <t>Večeřílek Jan</t>
  </si>
  <si>
    <t>Seibertová Adéla</t>
  </si>
  <si>
    <t>Seibert Jakub</t>
  </si>
  <si>
    <t>Eva Kubelková</t>
  </si>
  <si>
    <t>Osoby a jejich úkoly</t>
  </si>
  <si>
    <t>"Míša"</t>
  </si>
  <si>
    <t>"Eva"</t>
  </si>
  <si>
    <t>dopravní důstojník</t>
  </si>
  <si>
    <t>hudební důstojník</t>
  </si>
  <si>
    <t>Vágnerová Eliška</t>
  </si>
  <si>
    <t>(hh:mm)</t>
  </si>
  <si>
    <t>rychlost jízdy 1</t>
  </si>
  <si>
    <t>(km/24hod)</t>
  </si>
  <si>
    <t>rychlost jízdy 2</t>
  </si>
  <si>
    <t>Den</t>
  </si>
  <si>
    <t>odjezd</t>
  </si>
  <si>
    <t>příjezd</t>
  </si>
  <si>
    <t>Pardubice</t>
  </si>
  <si>
    <t>jez</t>
  </si>
  <si>
    <t>doba</t>
  </si>
  <si>
    <t>čas</t>
  </si>
  <si>
    <t>ř. km</t>
  </si>
  <si>
    <t>km</t>
  </si>
  <si>
    <t>jízdy</t>
  </si>
  <si>
    <t>přes jez</t>
  </si>
  <si>
    <t>příjezdu</t>
  </si>
  <si>
    <t>odjezdu</t>
  </si>
  <si>
    <t>úsek</t>
  </si>
  <si>
    <t>0. den</t>
  </si>
  <si>
    <t>1. den</t>
  </si>
  <si>
    <t>2. den</t>
  </si>
  <si>
    <t>3. den</t>
  </si>
  <si>
    <t>4. den</t>
  </si>
  <si>
    <t>průměr na plav. den</t>
  </si>
  <si>
    <t>Kalous Radim</t>
  </si>
  <si>
    <t>Konopková Natálie</t>
  </si>
  <si>
    <t>kpt. Podmellová Michaela</t>
  </si>
  <si>
    <t>Kolbaba Lukáš</t>
  </si>
  <si>
    <t>Šandová Lea</t>
  </si>
  <si>
    <t>Lea</t>
  </si>
  <si>
    <t>Bárny - Adélka - Lea</t>
  </si>
  <si>
    <t>„Lea“</t>
  </si>
  <si>
    <t>pcl. Šandová Lea</t>
  </si>
  <si>
    <t>hck. Kalousová Adéla</t>
  </si>
  <si>
    <t>Berťák - Eva</t>
  </si>
  <si>
    <t>929203093/0800</t>
  </si>
  <si>
    <t>O hře Louny 2020</t>
  </si>
  <si>
    <t>kpt. Kubelka Tobiáš</t>
  </si>
  <si>
    <r>
      <t xml:space="preserve">kpt. Miloš Hurych, Radim Kalous, Roman Kalous, Tobiáš Kubelka, Jiří Matějka, Libor Podmelle, Michaela Podmellová, Jaroslav Růžička, Robert Růžička, Tomáš Seibert, hck. Petra Hurychová, Anna Kalousová, Adéla Kalousová, Natálie Konopková, Mikuláš Kubelka, Eva Kubelková, Jan Matějka, Andrea Matějková, Monika Matějková, </t>
    </r>
    <r>
      <rPr>
        <sz val="11"/>
        <color theme="1"/>
        <rFont val="Calibri"/>
        <family val="2"/>
        <charset val="238"/>
        <scheme val="minor"/>
      </rPr>
      <t>Vojtěch Růžička, Petra Seibertová, Lea Šandová</t>
    </r>
  </si>
  <si>
    <t>Jaroslav Vodehnal</t>
  </si>
  <si>
    <t>1334705013/0800</t>
  </si>
  <si>
    <t>Márvin - Anička</t>
  </si>
  <si>
    <t>Rumař - Monča</t>
  </si>
  <si>
    <t>systém aut a veř. doprava</t>
  </si>
  <si>
    <t>hck. Kubelková Eva</t>
  </si>
  <si>
    <t>Morava 2021</t>
  </si>
  <si>
    <r>
      <t xml:space="preserve">kpt. Miloš Hurych, Roman Kalous, Tobiáš Kubelka, Jiří Matějka, Libor Podmelle, Michaela Podmellová, Jaroslav Růžička, Robert Růžička, Tomáš Seibert, Luboš Kopecký, hck. Petra Hurychová, Anna Kalousová, Adéla Kalousová, Mikuláš Kubelka, Eva Kubelková, Andrea Matějková, Monika Matějková, </t>
    </r>
    <r>
      <rPr>
        <sz val="11"/>
        <color theme="1"/>
        <rFont val="Calibri"/>
        <family val="2"/>
        <charset val="238"/>
        <scheme val="minor"/>
      </rPr>
      <t>Vojtěch Růžička, Petra Seibertová, Lea Šandová</t>
    </r>
  </si>
  <si>
    <t>Petra Hurychová (Šťastníková), Monika Matějková (Vondrová)</t>
  </si>
  <si>
    <t>Petr Odvárka</t>
  </si>
  <si>
    <t>Pavlína Podmellová</t>
  </si>
  <si>
    <t>Andrea Matějková, Pavel Vančura, Michael Vančura</t>
  </si>
  <si>
    <t>Jaroslav Růžička, Vojtěch Růžička</t>
  </si>
  <si>
    <t>Alena Benešovská (Pelešková), Josef Hörl, Petr Lang, Tomáš Sýkora</t>
  </si>
  <si>
    <t>Lužnice, Morava, Ohře, Otava</t>
  </si>
  <si>
    <t>potraviny</t>
  </si>
  <si>
    <t>Pozvaní účastníci na 34. lodní výpravu expedice Vltava 2022</t>
  </si>
  <si>
    <t>6. - 10. 7. 2022</t>
  </si>
  <si>
    <t>Účast na 34. lodní výpravě expedice Vltava 2022</t>
  </si>
  <si>
    <t>6. - 10. 7.2022</t>
  </si>
  <si>
    <t>Kvapilová Týna</t>
  </si>
  <si>
    <t>Týna</t>
  </si>
  <si>
    <t>auta slož.</t>
  </si>
  <si>
    <t>Míša - Týna</t>
  </si>
  <si>
    <t>1 (vlastní)</t>
  </si>
  <si>
    <t>Robin Kropáček</t>
  </si>
  <si>
    <t>Jakub Kropáček</t>
  </si>
  <si>
    <t>mobil: + 420 606 260 723</t>
  </si>
  <si>
    <t>e-mail: lora@lode-rafty.cz</t>
  </si>
  <si>
    <t>Malčice 5 (u Č.Krumlova), 382 32</t>
  </si>
  <si>
    <t>Půjčovna lodí Lora (web: www.lode-rafty.cz)</t>
  </si>
  <si>
    <t>Lora</t>
  </si>
  <si>
    <t>Vydra</t>
  </si>
  <si>
    <t>Yukon</t>
  </si>
  <si>
    <t>platné od 07/2022</t>
  </si>
  <si>
    <t>hck. Kvapilová Týna</t>
  </si>
  <si>
    <t>"Týna"</t>
  </si>
  <si>
    <t>Vyúčtování společných nákladů expedice Vltava 2022</t>
  </si>
  <si>
    <t>přenášení</t>
  </si>
  <si>
    <t>Místo</t>
  </si>
  <si>
    <t>(odjezd ve 13:30 hodin)</t>
  </si>
  <si>
    <t>Vyšší Brod</t>
  </si>
  <si>
    <t>Herbertov</t>
  </si>
  <si>
    <t>Rožmberk nad Vltavou</t>
  </si>
  <si>
    <t>Větřní</t>
  </si>
  <si>
    <t>Český Krumlov</t>
  </si>
  <si>
    <t>Zlatá Koruna</t>
  </si>
  <si>
    <t>Boršov nad Vltavou</t>
  </si>
  <si>
    <t>poznámka</t>
  </si>
  <si>
    <t>Předběžný itenerář 34. lodní výpravy - expedice VLTAVA 2022</t>
  </si>
  <si>
    <t>6. - 10.7.2022</t>
  </si>
  <si>
    <t>0. den - středa 6.7. 2022</t>
  </si>
  <si>
    <t>Pardubice - kemp Branná (Zátoň), ř. km 297,9</t>
  </si>
  <si>
    <t>Branná, Zátoň (kemp) - Vyšší Brod (přesun)</t>
  </si>
  <si>
    <t>Branná</t>
  </si>
  <si>
    <t>1. den - čtvrtek 7.7. 2022</t>
  </si>
  <si>
    <t>2. den - pátek 8.7. 2022</t>
  </si>
  <si>
    <t>3. den - sobota 9.7. 2022</t>
  </si>
  <si>
    <t>4. den - neděle 10.7. 2022</t>
  </si>
  <si>
    <t>Vodácká osvěž. Čertyně</t>
  </si>
  <si>
    <t>název</t>
  </si>
  <si>
    <t>pozn.</t>
  </si>
  <si>
    <t>oběd</t>
  </si>
  <si>
    <r>
      <t>Ú</t>
    </r>
    <r>
      <rPr>
        <sz val="10"/>
        <color rgb="FF000000"/>
        <rFont val="Calibri"/>
        <family val="2"/>
        <charset val="238"/>
        <scheme val="minor"/>
      </rPr>
      <t> vl </t>
    </r>
    <r>
      <rPr>
        <b/>
        <i/>
        <sz val="10"/>
        <color rgb="FF000000"/>
        <rFont val="Calibri"/>
        <family val="2"/>
        <charset val="238"/>
        <scheme val="minor"/>
      </rPr>
      <t>Křemžský p.</t>
    </r>
    <r>
      <rPr>
        <sz val="10"/>
        <color rgb="FF000000"/>
        <rFont val="Calibri"/>
        <family val="2"/>
        <charset val="238"/>
        <scheme val="minor"/>
      </rPr>
      <t>,  </t>
    </r>
    <r>
      <rPr>
        <i/>
        <sz val="10"/>
        <color rgb="FF000000"/>
        <rFont val="Calibri"/>
        <family val="2"/>
        <charset val="238"/>
        <scheme val="minor"/>
      </rPr>
      <t>Dívčí Kámen</t>
    </r>
    <r>
      <rPr>
        <sz val="10"/>
        <color rgb="FF000000"/>
        <rFont val="Calibri"/>
        <family val="2"/>
        <charset val="238"/>
        <scheme val="minor"/>
      </rPr>
      <t> vl, peřej</t>
    </r>
  </si>
  <si>
    <r>
      <t>samota </t>
    </r>
    <r>
      <rPr>
        <i/>
        <sz val="10"/>
        <color rgb="FF000000"/>
        <rFont val="Calibri"/>
        <family val="2"/>
        <charset val="238"/>
        <scheme val="minor"/>
      </rPr>
      <t>U Cáby</t>
    </r>
    <r>
      <rPr>
        <sz val="10"/>
        <color rgb="FF000000"/>
        <rFont val="Calibri"/>
        <family val="2"/>
        <charset val="238"/>
        <scheme val="minor"/>
      </rPr>
      <t> vl, vl + 900 m  </t>
    </r>
    <r>
      <rPr>
        <i/>
        <sz val="10"/>
        <color rgb="FF000000"/>
        <rFont val="Calibri"/>
        <family val="2"/>
        <charset val="238"/>
        <scheme val="minor"/>
      </rPr>
      <t>U vodníka</t>
    </r>
    <r>
      <rPr>
        <sz val="10"/>
        <color rgb="FF000000"/>
        <rFont val="Calibri"/>
        <family val="2"/>
        <charset val="238"/>
        <scheme val="minor"/>
      </rPr>
      <t> vp</t>
    </r>
  </si>
  <si>
    <r>
      <t>býv. jez </t>
    </r>
    <r>
      <rPr>
        <i/>
        <sz val="10"/>
        <color rgb="FF000000"/>
        <rFont val="Calibri"/>
        <family val="2"/>
        <charset val="238"/>
        <scheme val="minor"/>
      </rPr>
      <t>Pozděraz</t>
    </r>
    <r>
      <rPr>
        <sz val="10"/>
        <color rgb="FF000000"/>
        <rFont val="Calibri"/>
        <family val="2"/>
        <charset val="238"/>
        <scheme val="minor"/>
      </rPr>
      <t>, mělčiny vp, peřej</t>
    </r>
  </si>
  <si>
    <r>
      <t>Ú</t>
    </r>
    <r>
      <rPr>
        <sz val="10"/>
        <color rgb="FF000000"/>
        <rFont val="Calibri"/>
        <family val="2"/>
        <charset val="238"/>
        <scheme val="minor"/>
      </rPr>
      <t> vp </t>
    </r>
    <r>
      <rPr>
        <b/>
        <i/>
        <sz val="10"/>
        <color rgb="FF000000"/>
        <rFont val="Calibri"/>
        <family val="2"/>
        <charset val="238"/>
        <scheme val="minor"/>
      </rPr>
      <t>Třeboninský p.</t>
    </r>
    <r>
      <rPr>
        <sz val="10"/>
        <color rgb="FF000000"/>
        <rFont val="Calibri"/>
        <family val="2"/>
        <charset val="238"/>
        <scheme val="minor"/>
      </rPr>
      <t> + 700 m  </t>
    </r>
    <r>
      <rPr>
        <i/>
        <sz val="10"/>
        <color rgb="FF000000"/>
        <rFont val="Calibri"/>
        <family val="2"/>
        <charset val="238"/>
        <scheme val="minor"/>
      </rPr>
      <t>Maškovec</t>
    </r>
    <r>
      <rPr>
        <sz val="10"/>
        <color rgb="FF000000"/>
        <rFont val="Calibri"/>
        <family val="2"/>
        <charset val="238"/>
        <scheme val="minor"/>
      </rPr>
      <t> vp</t>
    </r>
  </si>
  <si>
    <r>
      <t>s </t>
    </r>
    <r>
      <rPr>
        <b/>
        <sz val="10"/>
        <color rgb="FF000000"/>
        <rFont val="Calibri"/>
        <family val="2"/>
        <charset val="238"/>
        <scheme val="minor"/>
      </rPr>
      <t>Boršov</t>
    </r>
  </si>
  <si>
    <r>
      <rPr>
        <b/>
        <sz val="10"/>
        <color rgb="FF0070C0"/>
        <rFont val="Calibri"/>
        <family val="2"/>
        <charset val="238"/>
        <scheme val="minor"/>
      </rPr>
      <t>Horní mlýn</t>
    </r>
    <r>
      <rPr>
        <sz val="10"/>
        <rFont val="Calibri"/>
        <family val="2"/>
        <charset val="238"/>
        <scheme val="minor"/>
      </rPr>
      <t>, v 1,5 N vp </t>
    </r>
    <r>
      <rPr>
        <b/>
        <sz val="10"/>
        <color rgb="FF000000"/>
        <rFont val="Calibri"/>
        <family val="2"/>
        <charset val="238"/>
        <scheme val="minor"/>
      </rPr>
      <t>X</t>
    </r>
    <r>
      <rPr>
        <sz val="10"/>
        <color rgb="FF000000"/>
        <rFont val="Calibri"/>
        <family val="2"/>
        <charset val="238"/>
        <scheme val="minor"/>
      </rPr>
      <t> za VV </t>
    </r>
    <r>
      <rPr>
        <b/>
        <sz val="10"/>
        <color rgb="FF000000"/>
        <rFont val="Calibri"/>
        <family val="2"/>
        <charset val="238"/>
        <scheme val="minor"/>
      </rPr>
      <t>!!</t>
    </r>
    <r>
      <rPr>
        <sz val="10"/>
        <color rgb="FF000000"/>
        <rFont val="Calibri"/>
        <family val="2"/>
        <charset val="238"/>
        <scheme val="minor"/>
      </rPr>
      <t>, šoupačka vl</t>
    </r>
  </si>
  <si>
    <r>
      <rPr>
        <b/>
        <sz val="10"/>
        <color rgb="FF0070C0"/>
        <rFont val="Calibri"/>
        <family val="2"/>
        <charset val="238"/>
        <scheme val="minor"/>
      </rPr>
      <t xml:space="preserve">Dolní Mlýn </t>
    </r>
    <r>
      <rPr>
        <i/>
        <sz val="10"/>
        <color rgb="FF000000"/>
        <rFont val="Calibri"/>
        <family val="2"/>
        <charset val="238"/>
        <scheme val="minor"/>
      </rPr>
      <t>v 1,4 !! (vývar)  propustí</t>
    </r>
    <r>
      <rPr>
        <sz val="10"/>
        <color rgb="FF000000"/>
        <rFont val="Calibri"/>
        <family val="2"/>
        <charset val="238"/>
        <scheme val="minor"/>
      </rPr>
      <t>, peřej</t>
    </r>
  </si>
  <si>
    <r>
      <rPr>
        <sz val="10"/>
        <color rgb="FF000000"/>
        <rFont val="Calibri"/>
        <family val="2"/>
        <charset val="238"/>
        <scheme val="minor"/>
      </rPr>
      <t>peřej v úseku 200 m + 100 m  T </t>
    </r>
    <r>
      <rPr>
        <i/>
        <sz val="10"/>
        <color rgb="FF000000"/>
        <rFont val="Calibri"/>
        <family val="2"/>
        <charset val="238"/>
        <scheme val="minor"/>
      </rPr>
      <t>U Lipse</t>
    </r>
    <r>
      <rPr>
        <sz val="10"/>
        <color rgb="FF000000"/>
        <rFont val="Calibri"/>
        <family val="2"/>
        <charset val="238"/>
        <scheme val="minor"/>
      </rPr>
      <t> vp  vp</t>
    </r>
  </si>
  <si>
    <t>U Trojky vp</t>
  </si>
  <si>
    <r>
      <rPr>
        <i/>
        <sz val="10"/>
        <color rgb="FF000000"/>
        <rFont val="Calibri"/>
        <family val="2"/>
        <charset val="238"/>
        <scheme val="minor"/>
      </rPr>
      <t>Truck bistro</t>
    </r>
    <r>
      <rPr>
        <sz val="10"/>
        <color rgb="FF000000"/>
        <rFont val="Calibri"/>
        <family val="2"/>
        <charset val="238"/>
        <scheme val="minor"/>
      </rPr>
      <t> vp</t>
    </r>
  </si>
  <si>
    <r>
      <t>ž + 300 m  </t>
    </r>
    <r>
      <rPr>
        <i/>
        <sz val="10"/>
        <color rgb="FF000000"/>
        <rFont val="Calibri"/>
        <family val="2"/>
        <charset val="238"/>
        <scheme val="minor"/>
      </rPr>
      <t>Těchoraz</t>
    </r>
    <r>
      <rPr>
        <sz val="10"/>
        <color rgb="FF000000"/>
        <rFont val="Calibri"/>
        <family val="2"/>
        <charset val="238"/>
        <scheme val="minor"/>
      </rPr>
      <t> 100 m vp</t>
    </r>
  </si>
  <si>
    <r>
      <t>s </t>
    </r>
    <r>
      <rPr>
        <b/>
        <sz val="10"/>
        <color rgb="FF000000"/>
        <rFont val="Calibri"/>
        <family val="2"/>
        <charset val="238"/>
        <scheme val="minor"/>
      </rPr>
      <t>Vyšší Brod</t>
    </r>
    <r>
      <rPr>
        <sz val="10"/>
        <color rgb="FF000000"/>
        <rFont val="Calibri"/>
        <family val="2"/>
        <charset val="238"/>
        <scheme val="minor"/>
      </rPr>
      <t> </t>
    </r>
    <r>
      <rPr>
        <i/>
        <sz val="10"/>
        <color rgb="FF000000"/>
        <rFont val="Calibri"/>
        <family val="2"/>
        <charset val="238"/>
        <scheme val="minor"/>
      </rPr>
      <t>- klášter</t>
    </r>
    <r>
      <rPr>
        <sz val="10"/>
        <color rgb="FF000000"/>
        <rFont val="Calibri"/>
        <family val="2"/>
        <charset val="238"/>
        <scheme val="minor"/>
      </rPr>
      <t> 100 m vl + 200 m  p</t>
    </r>
  </si>
  <si>
    <r>
      <rPr>
        <b/>
        <i/>
        <sz val="10"/>
        <color rgb="FF000000"/>
        <rFont val="Calibri"/>
        <family val="2"/>
        <charset val="238"/>
        <scheme val="minor"/>
      </rPr>
      <t>Branná</t>
    </r>
    <r>
      <rPr>
        <sz val="10"/>
        <color rgb="FF000000"/>
        <rFont val="Calibri"/>
        <family val="2"/>
        <charset val="238"/>
        <scheme val="minor"/>
      </rPr>
      <t>, brod, kemp </t>
    </r>
    <r>
      <rPr>
        <i/>
        <sz val="10"/>
        <color rgb="FF000000"/>
        <rFont val="Calibri"/>
        <family val="2"/>
        <charset val="238"/>
        <scheme val="minor"/>
      </rPr>
      <t>Branná,</t>
    </r>
    <r>
      <rPr>
        <sz val="10"/>
        <color rgb="FF000000"/>
        <rFont val="Calibri"/>
        <family val="2"/>
        <charset val="238"/>
        <scheme val="minor"/>
      </rPr>
      <t> </t>
    </r>
    <r>
      <rPr>
        <i/>
        <sz val="10"/>
        <color rgb="FF000000"/>
        <rFont val="Calibri"/>
        <family val="2"/>
        <charset val="238"/>
        <scheme val="minor"/>
      </rPr>
      <t>U Fíka</t>
    </r>
    <r>
      <rPr>
        <sz val="10"/>
        <color rgb="FF000000"/>
        <rFont val="Calibri"/>
        <family val="2"/>
        <charset val="238"/>
        <scheme val="minor"/>
      </rPr>
      <t> 200 m vl</t>
    </r>
  </si>
  <si>
    <t>Vyšší Brod 10:35</t>
  </si>
  <si>
    <t>bus</t>
  </si>
  <si>
    <r>
      <t xml:space="preserve">Vyšší Brod, </t>
    </r>
    <r>
      <rPr>
        <b/>
        <sz val="10"/>
        <color rgb="FF0070C0"/>
        <rFont val="Calibri"/>
        <family val="2"/>
        <charset val="238"/>
        <scheme val="minor"/>
      </rPr>
      <t>U Bílého mlýna</t>
    </r>
    <r>
      <rPr>
        <sz val="10"/>
        <rFont val="Calibri"/>
        <family val="2"/>
        <charset val="238"/>
        <scheme val="minor"/>
      </rPr>
      <t xml:space="preserve">, </t>
    </r>
    <r>
      <rPr>
        <sz val="10"/>
        <color rgb="FF000000"/>
        <rFont val="Calibri"/>
        <family val="2"/>
        <charset val="238"/>
        <scheme val="minor"/>
      </rPr>
      <t>v 1,2 N vp propustí</t>
    </r>
    <r>
      <rPr>
        <b/>
        <sz val="10"/>
        <color rgb="FF000000"/>
        <rFont val="Calibri"/>
        <family val="2"/>
        <charset val="238"/>
        <scheme val="minor"/>
      </rPr>
      <t>!!</t>
    </r>
  </si>
  <si>
    <r>
      <t>Ú</t>
    </r>
    <r>
      <rPr>
        <sz val="10"/>
        <color rgb="FF000000"/>
        <rFont val="Calibri"/>
        <family val="2"/>
        <charset val="238"/>
        <scheme val="minor"/>
      </rPr>
      <t> vp </t>
    </r>
    <r>
      <rPr>
        <b/>
        <i/>
        <sz val="10"/>
        <color rgb="FF000000"/>
        <rFont val="Calibri"/>
        <family val="2"/>
        <charset val="238"/>
        <scheme val="minor"/>
      </rPr>
      <t>Větší Vltavice</t>
    </r>
    <r>
      <rPr>
        <sz val="10"/>
        <color rgb="FF000000"/>
        <rFont val="Calibri"/>
        <family val="2"/>
        <charset val="238"/>
        <scheme val="minor"/>
      </rPr>
      <t>  vp, občerstvení vp</t>
    </r>
  </si>
  <si>
    <r>
      <rPr>
        <b/>
        <i/>
        <sz val="10"/>
        <color rgb="FFFF0000"/>
        <rFont val="Calibri"/>
        <family val="2"/>
        <charset val="238"/>
        <scheme val="minor"/>
      </rPr>
      <t>U tří veverek</t>
    </r>
    <r>
      <rPr>
        <sz val="10"/>
        <color rgb="FF000000"/>
        <rFont val="Calibri"/>
        <family val="2"/>
        <charset val="238"/>
        <scheme val="minor"/>
      </rPr>
      <t xml:space="preserve">, kemp, vl, </t>
    </r>
    <r>
      <rPr>
        <b/>
        <sz val="10"/>
        <color rgb="FFFF0000"/>
        <rFont val="Calibri"/>
        <family val="2"/>
        <charset val="238"/>
        <scheme val="minor"/>
      </rPr>
      <t>Gril bar U Tygra</t>
    </r>
    <r>
      <rPr>
        <sz val="10"/>
        <color rgb="FF000000"/>
        <rFont val="Calibri"/>
        <family val="2"/>
        <charset val="238"/>
        <scheme val="minor"/>
      </rPr>
      <t>, kemp vp</t>
    </r>
  </si>
  <si>
    <r>
      <t>T </t>
    </r>
    <r>
      <rPr>
        <i/>
        <sz val="10"/>
        <color rgb="FF000000"/>
        <rFont val="Calibri"/>
        <family val="2"/>
        <charset val="238"/>
        <scheme val="minor"/>
      </rPr>
      <t>Pod Čeřínem</t>
    </r>
    <r>
      <rPr>
        <sz val="10"/>
        <color rgb="FF000000"/>
        <rFont val="Calibri"/>
        <family val="2"/>
        <charset val="238"/>
        <scheme val="minor"/>
      </rPr>
      <t> vp, občerstvení</t>
    </r>
  </si>
  <si>
    <r>
      <t>T </t>
    </r>
    <r>
      <rPr>
        <i/>
        <sz val="10"/>
        <color rgb="FF000000"/>
        <rFont val="Calibri"/>
        <family val="2"/>
        <charset val="238"/>
        <scheme val="minor"/>
      </rPr>
      <t>Minikemp</t>
    </r>
    <r>
      <rPr>
        <sz val="10"/>
        <color rgb="FF000000"/>
        <rFont val="Calibri"/>
        <family val="2"/>
        <charset val="238"/>
        <scheme val="minor"/>
      </rPr>
      <t> vl, občerstvení</t>
    </r>
  </si>
  <si>
    <t>www.kanak.cz</t>
  </si>
  <si>
    <t>klidnější část B</t>
  </si>
  <si>
    <r>
      <rPr>
        <b/>
        <i/>
        <sz val="10"/>
        <color rgb="FF000000"/>
        <rFont val="Calibri"/>
        <family val="2"/>
        <charset val="238"/>
        <scheme val="minor"/>
      </rPr>
      <t>Branná</t>
    </r>
    <r>
      <rPr>
        <sz val="10"/>
        <color rgb="FF000000"/>
        <rFont val="Calibri"/>
        <family val="2"/>
        <charset val="238"/>
        <scheme val="minor"/>
      </rPr>
      <t>, kemp </t>
    </r>
    <r>
      <rPr>
        <i/>
        <sz val="10"/>
        <color rgb="FF000000"/>
        <rFont val="Calibri"/>
        <family val="2"/>
        <charset val="238"/>
        <scheme val="minor"/>
      </rPr>
      <t>Branná</t>
    </r>
  </si>
  <si>
    <t>Myší díra vp</t>
  </si>
  <si>
    <r>
      <t>s </t>
    </r>
    <r>
      <rPr>
        <b/>
        <sz val="10"/>
        <color rgb="FF000000"/>
        <rFont val="Calibri"/>
        <family val="2"/>
        <charset val="238"/>
        <scheme val="minor"/>
      </rPr>
      <t>Zátoň</t>
    </r>
    <r>
      <rPr>
        <sz val="10"/>
        <color rgb="FF000000"/>
        <rFont val="Calibri"/>
        <family val="2"/>
        <charset val="238"/>
        <scheme val="minor"/>
      </rPr>
      <t> vp</t>
    </r>
  </si>
  <si>
    <r>
      <rPr>
        <i/>
        <sz val="10"/>
        <color rgb="FF000000"/>
        <rFont val="Calibri"/>
        <family val="2"/>
        <charset val="238"/>
        <scheme val="minor"/>
      </rPr>
      <t>Rybí bašta</t>
    </r>
    <r>
      <rPr>
        <sz val="10"/>
        <color rgb="FF000000"/>
        <rFont val="Calibri"/>
        <family val="2"/>
        <charset val="238"/>
        <scheme val="minor"/>
      </rPr>
      <t> vl +  T vl  </t>
    </r>
    <r>
      <rPr>
        <i/>
        <sz val="10"/>
        <color rgb="FF000000"/>
        <rFont val="Calibri"/>
        <family val="2"/>
        <charset val="238"/>
        <scheme val="minor"/>
      </rPr>
      <t>U Vikinga</t>
    </r>
    <r>
      <rPr>
        <sz val="10"/>
        <color rgb="FF000000"/>
        <rFont val="Calibri"/>
        <family val="2"/>
        <charset val="238"/>
        <scheme val="minor"/>
      </rPr>
      <t> vl</t>
    </r>
  </si>
  <si>
    <r>
      <t>p </t>
    </r>
    <r>
      <rPr>
        <i/>
        <sz val="10"/>
        <color rgb="FF000000"/>
        <rFont val="Calibri"/>
        <family val="2"/>
        <charset val="238"/>
        <scheme val="minor"/>
      </rPr>
      <t>Jelení lávka</t>
    </r>
  </si>
  <si>
    <r>
      <t>vyústění </t>
    </r>
    <r>
      <rPr>
        <i/>
        <sz val="10"/>
        <color rgb="FF000000"/>
        <rFont val="Calibri"/>
        <family val="2"/>
        <charset val="238"/>
        <scheme val="minor"/>
      </rPr>
      <t>Myší díry</t>
    </r>
    <r>
      <rPr>
        <sz val="10"/>
        <color rgb="FF000000"/>
        <rFont val="Calibri"/>
        <family val="2"/>
        <charset val="238"/>
        <scheme val="minor"/>
      </rPr>
      <t> vp</t>
    </r>
  </si>
  <si>
    <r>
      <t>minipivovar </t>
    </r>
    <r>
      <rPr>
        <i/>
        <sz val="10"/>
        <color rgb="FF000000"/>
        <rFont val="Calibri"/>
        <family val="2"/>
        <charset val="238"/>
        <scheme val="minor"/>
      </rPr>
      <t>Krumlov</t>
    </r>
    <r>
      <rPr>
        <sz val="10"/>
        <color rgb="FF000000"/>
        <rFont val="Calibri"/>
        <family val="2"/>
        <charset val="238"/>
        <scheme val="minor"/>
      </rPr>
      <t> vl</t>
    </r>
  </si>
  <si>
    <r>
      <t>býv.  </t>
    </r>
    <r>
      <rPr>
        <i/>
        <sz val="10"/>
        <color rgb="FF000000"/>
        <rFont val="Calibri"/>
        <family val="2"/>
        <charset val="238"/>
        <scheme val="minor"/>
      </rPr>
      <t>U Jatek</t>
    </r>
    <r>
      <rPr>
        <sz val="10"/>
        <color rgb="FF000000"/>
        <rFont val="Calibri"/>
        <family val="2"/>
        <charset val="238"/>
        <scheme val="minor"/>
      </rPr>
      <t>  s + 100 m </t>
    </r>
    <r>
      <rPr>
        <b/>
        <sz val="10"/>
        <color rgb="FF000000"/>
        <rFont val="Calibri"/>
        <family val="2"/>
        <charset val="238"/>
        <scheme val="minor"/>
      </rPr>
      <t>Ú</t>
    </r>
    <r>
      <rPr>
        <sz val="10"/>
        <color rgb="FF000000"/>
        <rFont val="Calibri"/>
        <family val="2"/>
        <charset val="238"/>
        <scheme val="minor"/>
      </rPr>
      <t> vl </t>
    </r>
    <r>
      <rPr>
        <i/>
        <sz val="10"/>
        <color rgb="FF000000"/>
        <rFont val="Calibri"/>
        <family val="2"/>
        <charset val="238"/>
        <scheme val="minor"/>
      </rPr>
      <t>Polečnice</t>
    </r>
  </si>
  <si>
    <r>
      <rPr>
        <b/>
        <sz val="10"/>
        <color rgb="FF0070C0"/>
        <rFont val="Calibri"/>
        <family val="2"/>
        <charset val="238"/>
        <scheme val="minor"/>
      </rPr>
      <t>Pečkovský mlýn</t>
    </r>
    <r>
      <rPr>
        <sz val="10"/>
        <color rgb="FF000000"/>
        <rFont val="Calibri"/>
        <family val="2"/>
        <charset val="238"/>
        <scheme val="minor"/>
      </rPr>
      <t>, v 1,8 N vl propustí </t>
    </r>
    <r>
      <rPr>
        <b/>
        <sz val="10"/>
        <color rgb="FF000000"/>
        <rFont val="Calibri"/>
        <family val="2"/>
        <charset val="238"/>
        <scheme val="minor"/>
      </rPr>
      <t>!!</t>
    </r>
  </si>
  <si>
    <r>
      <rPr>
        <b/>
        <sz val="10"/>
        <color rgb="FF0070C0"/>
        <rFont val="Calibri"/>
        <family val="2"/>
        <charset val="238"/>
        <scheme val="minor"/>
      </rPr>
      <t>Na Rechlích</t>
    </r>
    <r>
      <rPr>
        <sz val="10"/>
        <color rgb="FF000000"/>
        <rFont val="Calibri"/>
        <family val="2"/>
        <charset val="238"/>
        <scheme val="minor"/>
      </rPr>
      <t>, v 1,1 </t>
    </r>
    <r>
      <rPr>
        <b/>
        <sz val="10"/>
        <color rgb="FF000000"/>
        <rFont val="Calibri"/>
        <family val="2"/>
        <charset val="238"/>
        <scheme val="minor"/>
      </rPr>
      <t>!!</t>
    </r>
    <r>
      <rPr>
        <sz val="10"/>
        <color rgb="FF000000"/>
        <rFont val="Calibri"/>
        <family val="2"/>
        <charset val="238"/>
        <scheme val="minor"/>
      </rPr>
      <t> (larseny v jezu, šoupačkou)</t>
    </r>
  </si>
  <si>
    <r>
      <rPr>
        <b/>
        <sz val="10"/>
        <color rgb="FF0070C0"/>
        <rFont val="Calibri"/>
        <family val="2"/>
        <charset val="238"/>
        <scheme val="minor"/>
      </rPr>
      <t>Mrázkův mlýn</t>
    </r>
    <r>
      <rPr>
        <sz val="10"/>
        <color rgb="FF000000"/>
        <rFont val="Calibri"/>
        <family val="2"/>
        <charset val="238"/>
        <scheme val="minor"/>
      </rPr>
      <t>, v 1,5 N vp propustí </t>
    </r>
    <r>
      <rPr>
        <b/>
        <sz val="10"/>
        <color rgb="FF000000"/>
        <rFont val="Calibri"/>
        <family val="2"/>
        <charset val="238"/>
        <scheme val="minor"/>
      </rPr>
      <t>!!</t>
    </r>
  </si>
  <si>
    <r>
      <rPr>
        <b/>
        <sz val="10"/>
        <color rgb="FF0070C0"/>
        <rFont val="Calibri"/>
        <family val="2"/>
        <charset val="238"/>
        <scheme val="minor"/>
      </rPr>
      <t>U Jelení lávky</t>
    </r>
    <r>
      <rPr>
        <sz val="10"/>
        <color rgb="FF000000"/>
        <rFont val="Calibri"/>
        <family val="2"/>
        <charset val="238"/>
        <scheme val="minor"/>
      </rPr>
      <t>, v 1,5 N vp  propustí</t>
    </r>
  </si>
  <si>
    <r>
      <rPr>
        <b/>
        <i/>
        <sz val="10"/>
        <color rgb="FFFF0000"/>
        <rFont val="Calibri"/>
        <family val="2"/>
        <charset val="238"/>
        <scheme val="minor"/>
      </rPr>
      <t>Na Pískárně</t>
    </r>
    <r>
      <rPr>
        <sz val="10"/>
        <color rgb="FF000000"/>
        <rFont val="Calibri"/>
        <family val="2"/>
        <charset val="238"/>
        <scheme val="minor"/>
      </rPr>
      <t> vl, občerstvení</t>
    </r>
  </si>
  <si>
    <t>Vltava, kemp, občerstvení</t>
  </si>
  <si>
    <r>
      <rPr>
        <b/>
        <sz val="10"/>
        <color rgb="FF0070C0"/>
        <rFont val="Calibri"/>
        <family val="2"/>
        <charset val="238"/>
        <scheme val="minor"/>
      </rPr>
      <t>U papouščí skály, Konopa</t>
    </r>
    <r>
      <rPr>
        <sz val="10"/>
        <color rgb="FF000000"/>
        <rFont val="Calibri"/>
        <family val="2"/>
        <charset val="238"/>
        <scheme val="minor"/>
      </rPr>
      <t>, v 1,5 propustí vp</t>
    </r>
  </si>
  <si>
    <r>
      <t>vp </t>
    </r>
    <r>
      <rPr>
        <b/>
        <sz val="10"/>
        <color rgb="FF000000"/>
        <rFont val="Calibri"/>
        <family val="2"/>
        <charset val="238"/>
        <scheme val="minor"/>
      </rPr>
      <t>Nové Spolí,</t>
    </r>
    <r>
      <rPr>
        <sz val="10"/>
        <color rgb="FF000000"/>
        <rFont val="Calibri"/>
        <family val="2"/>
        <charset val="238"/>
        <scheme val="minor"/>
      </rPr>
      <t> kemp, občerstvení</t>
    </r>
  </si>
  <si>
    <t>občer</t>
  </si>
  <si>
    <r>
      <rPr>
        <b/>
        <sz val="10"/>
        <color rgb="FF0070C0"/>
        <rFont val="Calibri"/>
        <family val="2"/>
        <charset val="238"/>
        <scheme val="minor"/>
      </rPr>
      <t>U Liry</t>
    </r>
    <r>
      <rPr>
        <sz val="10"/>
        <color rgb="FF000000"/>
        <rFont val="Calibri"/>
        <family val="2"/>
        <charset val="238"/>
        <scheme val="minor"/>
      </rPr>
      <t>, v 1,0 za MV  propustí </t>
    </r>
    <r>
      <rPr>
        <b/>
        <sz val="10"/>
        <color rgb="FF000000"/>
        <rFont val="Calibri"/>
        <family val="2"/>
        <charset val="238"/>
        <scheme val="minor"/>
      </rPr>
      <t>!!</t>
    </r>
  </si>
  <si>
    <t>http://www.kemp-krumlov.cz/</t>
  </si>
  <si>
    <t>kempkrumlov2017@gmail.com</t>
  </si>
  <si>
    <t>Domoradice 107, Český Krumlov</t>
  </si>
  <si>
    <r>
      <rPr>
        <b/>
        <sz val="10"/>
        <color rgb="FF000000"/>
        <rFont val="Calibri"/>
        <family val="2"/>
        <charset val="238"/>
        <scheme val="minor"/>
      </rPr>
      <t>Český Krumlov</t>
    </r>
    <r>
      <rPr>
        <sz val="10"/>
        <color rgb="FF000000"/>
        <rFont val="Calibri"/>
        <family val="2"/>
        <charset val="238"/>
        <scheme val="minor"/>
      </rPr>
      <t xml:space="preserve">, Kemp-krumlov.cz, kemp </t>
    </r>
  </si>
  <si>
    <t>Český Krumlov, Sv. Trojice</t>
  </si>
  <si>
    <t>auta do ČK, Kemp-krumlov</t>
  </si>
  <si>
    <t>9:00 - 9:25</t>
  </si>
  <si>
    <r>
      <t>Ú</t>
    </r>
    <r>
      <rPr>
        <sz val="10"/>
        <color rgb="FF000000"/>
        <rFont val="Calibri"/>
        <family val="2"/>
        <charset val="238"/>
        <scheme val="minor"/>
      </rPr>
      <t> vp </t>
    </r>
    <r>
      <rPr>
        <b/>
        <i/>
        <sz val="10"/>
        <color rgb="FF000000"/>
        <rFont val="Calibri"/>
        <family val="2"/>
        <charset val="238"/>
        <scheme val="minor"/>
      </rPr>
      <t>Jilecký p.</t>
    </r>
  </si>
  <si>
    <r>
      <rPr>
        <b/>
        <sz val="10"/>
        <color rgb="FF0070C0"/>
        <rFont val="Calibri"/>
        <family val="2"/>
        <charset val="238"/>
        <scheme val="minor"/>
      </rPr>
      <t>Zlatá Koruna</t>
    </r>
    <r>
      <rPr>
        <sz val="10"/>
        <color rgb="FF000000"/>
        <rFont val="Calibri"/>
        <family val="2"/>
        <charset val="238"/>
        <scheme val="minor"/>
      </rPr>
      <t>, v 1,6 N vl propustí</t>
    </r>
  </si>
  <si>
    <r>
      <rPr>
        <b/>
        <sz val="10"/>
        <color rgb="FF000000"/>
        <rFont val="Calibri"/>
        <family val="2"/>
        <charset val="238"/>
        <scheme val="minor"/>
      </rPr>
      <t xml:space="preserve">Dívčí Kámen </t>
    </r>
    <r>
      <rPr>
        <sz val="10"/>
        <color rgb="FF000000"/>
        <rFont val="Calibri"/>
        <family val="2"/>
        <charset val="238"/>
        <scheme val="minor"/>
      </rPr>
      <t>kemp</t>
    </r>
    <r>
      <rPr>
        <b/>
        <sz val="10"/>
        <color rgb="FF000000"/>
        <rFont val="Calibri"/>
        <family val="2"/>
        <charset val="238"/>
        <scheme val="minor"/>
      </rPr>
      <t>,</t>
    </r>
    <r>
      <rPr>
        <i/>
        <sz val="10"/>
        <color rgb="FF000000"/>
        <rFont val="Calibri"/>
        <family val="2"/>
        <charset val="238"/>
        <scheme val="minor"/>
      </rPr>
      <t xml:space="preserve"> </t>
    </r>
    <r>
      <rPr>
        <sz val="10"/>
        <color rgb="FF000000"/>
        <rFont val="Calibri"/>
        <family val="2"/>
        <charset val="238"/>
        <scheme val="minor"/>
      </rPr>
      <t>vl, </t>
    </r>
    <r>
      <rPr>
        <b/>
        <sz val="10"/>
        <color rgb="FF000000"/>
        <rFont val="Calibri"/>
        <family val="2"/>
        <charset val="238"/>
        <scheme val="minor"/>
      </rPr>
      <t>Třísov</t>
    </r>
    <r>
      <rPr>
        <sz val="10"/>
        <color rgb="FF000000"/>
        <rFont val="Calibri"/>
        <family val="2"/>
        <charset val="238"/>
        <scheme val="minor"/>
      </rPr>
      <t> 1,5 km vl</t>
    </r>
  </si>
  <si>
    <t>Marina, kemp, občerstvení</t>
  </si>
  <si>
    <r>
      <t>Občerstvení</t>
    </r>
    <r>
      <rPr>
        <b/>
        <sz val="10"/>
        <color rgb="FFFF0000"/>
        <rFont val="Calibri"/>
        <family val="2"/>
        <charset val="238"/>
        <scheme val="minor"/>
      </rPr>
      <t xml:space="preserve"> U Milana</t>
    </r>
    <r>
      <rPr>
        <sz val="10"/>
        <color rgb="FF000000"/>
        <rFont val="Calibri"/>
        <family val="2"/>
        <charset val="238"/>
        <scheme val="minor"/>
      </rPr>
      <t xml:space="preserve"> vp</t>
    </r>
  </si>
  <si>
    <t>Camping Paradijs, občerstvení</t>
  </si>
  <si>
    <t>Placky u Rohana vp, občerstvení</t>
  </si>
  <si>
    <t>U Kelta vp, kemp, občerstvení</t>
  </si>
  <si>
    <t>auta do Zlatá Koruna</t>
  </si>
  <si>
    <t>9:00 - 9:10</t>
  </si>
  <si>
    <r>
      <rPr>
        <b/>
        <sz val="10"/>
        <rFont val="Calibri"/>
        <family val="2"/>
        <charset val="238"/>
        <scheme val="minor"/>
      </rPr>
      <t>Kemp U Kučerů</t>
    </r>
    <r>
      <rPr>
        <sz val="10"/>
        <color rgb="FF000000"/>
        <rFont val="Calibri"/>
        <family val="2"/>
        <charset val="238"/>
        <scheme val="minor"/>
      </rPr>
      <t>, vp, kemp, občerstvení</t>
    </r>
  </si>
  <si>
    <r>
      <t>s </t>
    </r>
    <r>
      <rPr>
        <b/>
        <sz val="10"/>
        <color rgb="FF000000"/>
        <rFont val="Calibri"/>
        <family val="2"/>
        <charset val="238"/>
        <scheme val="minor"/>
      </rPr>
      <t>Rájov</t>
    </r>
    <r>
      <rPr>
        <sz val="10"/>
        <color rgb="FF000000"/>
        <rFont val="Calibri"/>
        <family val="2"/>
        <charset val="238"/>
        <scheme val="minor"/>
      </rPr>
      <t> vp</t>
    </r>
  </si>
  <si>
    <r>
      <rPr>
        <b/>
        <sz val="10"/>
        <color rgb="FF000000"/>
        <rFont val="Calibri"/>
        <family val="2"/>
        <charset val="238"/>
        <scheme val="minor"/>
      </rPr>
      <t>Boršov n.V.</t>
    </r>
    <r>
      <rPr>
        <sz val="10"/>
        <color rgb="FF000000"/>
        <rFont val="Calibri"/>
        <family val="2"/>
        <charset val="238"/>
        <scheme val="minor"/>
      </rPr>
      <t>, kemp, Poslední štace vl</t>
    </r>
  </si>
  <si>
    <r>
      <rPr>
        <b/>
        <sz val="10"/>
        <color rgb="FF0070C0"/>
        <rFont val="Calibri"/>
        <family val="2"/>
        <charset val="238"/>
        <scheme val="minor"/>
      </rPr>
      <t>Zátkův mlýn</t>
    </r>
    <r>
      <rPr>
        <sz val="10"/>
        <rFont val="Calibri"/>
        <family val="2"/>
        <charset val="238"/>
        <scheme val="minor"/>
      </rPr>
      <t>, v 2,3 </t>
    </r>
    <r>
      <rPr>
        <b/>
        <sz val="10"/>
        <color rgb="FF000000"/>
        <rFont val="Calibri"/>
        <family val="2"/>
        <charset val="238"/>
        <scheme val="minor"/>
      </rPr>
      <t>X</t>
    </r>
    <r>
      <rPr>
        <sz val="10"/>
        <color rgb="FF000000"/>
        <rFont val="Calibri"/>
        <family val="2"/>
        <charset val="238"/>
        <scheme val="minor"/>
      </rPr>
      <t xml:space="preserve"> N vp, </t>
    </r>
    <r>
      <rPr>
        <b/>
        <sz val="10"/>
        <color rgb="FF000000"/>
        <rFont val="Calibri"/>
        <family val="2"/>
        <charset val="238"/>
        <scheme val="minor"/>
      </rPr>
      <t>Březí</t>
    </r>
    <r>
      <rPr>
        <sz val="10"/>
        <color rgb="FF000000"/>
        <rFont val="Calibri"/>
        <family val="2"/>
        <charset val="238"/>
        <scheme val="minor"/>
      </rPr>
      <t> vp</t>
    </r>
  </si>
  <si>
    <r>
      <rPr>
        <b/>
        <sz val="10"/>
        <color rgb="FF0070C0"/>
        <rFont val="Calibri"/>
        <family val="2"/>
        <charset val="238"/>
        <scheme val="minor"/>
      </rPr>
      <t>U Rybů</t>
    </r>
    <r>
      <rPr>
        <sz val="10"/>
        <color rgb="FF000000"/>
        <rFont val="Calibri"/>
        <family val="2"/>
        <charset val="238"/>
        <scheme val="minor"/>
      </rPr>
      <t>, vp vl</t>
    </r>
  </si>
  <si>
    <t>auta do Boršova n.V. a jedním zpět</t>
  </si>
  <si>
    <t>9:30 - 10:00</t>
  </si>
  <si>
    <t>1 auto pro auto Zlaté Koruny a zpět</t>
  </si>
  <si>
    <t>systém aut</t>
  </si>
  <si>
    <t>Varianta A</t>
  </si>
  <si>
    <t>Varianta B</t>
  </si>
  <si>
    <t>všichni bus</t>
  </si>
  <si>
    <t>ráno sbalit, řidiči do ČK</t>
  </si>
  <si>
    <t>auta nechat, jedním zpět</t>
  </si>
  <si>
    <t>9:50 - 10:40</t>
  </si>
  <si>
    <t>po příj. 2 řidiči pro auto do Branné</t>
  </si>
  <si>
    <t>ráno sbalit, řidiči do Zlaté Koruny</t>
  </si>
  <si>
    <t>10:00 - 10:40</t>
  </si>
  <si>
    <t>po příj. 2 řidiči pro auto do ČK</t>
  </si>
  <si>
    <t>xxxxx</t>
  </si>
  <si>
    <t>Kempy</t>
  </si>
  <si>
    <t>http://www.kempukuceru.cz/</t>
  </si>
  <si>
    <t>info@kempukuceru.cz</t>
  </si>
  <si>
    <t>ING. ROMAN KUČERA, ZLATÁ KORUNA 150, 382 02</t>
  </si>
  <si>
    <t>doprava, pádla</t>
  </si>
  <si>
    <t>Miki</t>
  </si>
  <si>
    <t>Miki - Vojta</t>
  </si>
  <si>
    <t>důstojník pro sociální péči</t>
  </si>
  <si>
    <t>"Miki"</t>
  </si>
  <si>
    <t>kpt. Kubelka Mikuláš</t>
  </si>
  <si>
    <t>hck. Frederik Černík</t>
  </si>
  <si>
    <t>"Fred"</t>
  </si>
  <si>
    <t>spojovací důstojník</t>
  </si>
  <si>
    <t>kpt. Růžička Jaroslav</t>
  </si>
  <si>
    <t>„Jára“</t>
  </si>
  <si>
    <t>Černík Frederik</t>
  </si>
  <si>
    <t>Jára</t>
  </si>
  <si>
    <t>Fred</t>
  </si>
  <si>
    <t>Jára - Fred</t>
  </si>
  <si>
    <t>oper důstojník</t>
  </si>
  <si>
    <t>LP</t>
  </si>
  <si>
    <t>JM</t>
  </si>
  <si>
    <t>MH</t>
  </si>
  <si>
    <t>RK</t>
  </si>
  <si>
    <t>RR</t>
  </si>
  <si>
    <t>Černík Milan</t>
  </si>
  <si>
    <t>Milan</t>
  </si>
  <si>
    <t>2M vlastní</t>
  </si>
  <si>
    <t>Berťák - Milan</t>
  </si>
  <si>
    <t>2M vl.</t>
  </si>
  <si>
    <t>rozpis posádek: 7.-8.7.2022</t>
  </si>
  <si>
    <t>rozpis posádek: 9.7.2022</t>
  </si>
  <si>
    <t>hck. Černík Milan</t>
  </si>
  <si>
    <t>"Milan"</t>
  </si>
  <si>
    <t>plyn. bomba</t>
  </si>
  <si>
    <t>přeprava osob</t>
  </si>
  <si>
    <t>Milan / Eva</t>
  </si>
  <si>
    <t>většina bus</t>
  </si>
  <si>
    <t>Robert s jednou lodí navíc</t>
  </si>
  <si>
    <t>bere 4 lidi v autě do VB</t>
  </si>
  <si>
    <t>odpoledne s Milanem pro auto do VB</t>
  </si>
  <si>
    <t>ráno odjezd domů</t>
  </si>
  <si>
    <t>rychlost jízdy 3</t>
  </si>
  <si>
    <r>
      <rPr>
        <i/>
        <sz val="10"/>
        <color rgb="FF000000"/>
        <rFont val="Calibri"/>
        <family val="2"/>
        <charset val="238"/>
        <scheme val="minor"/>
      </rPr>
      <t>Rybí bašta</t>
    </r>
    <r>
      <rPr>
        <sz val="10"/>
        <color rgb="FF000000"/>
        <rFont val="Calibri"/>
        <family val="2"/>
        <charset val="238"/>
        <scheme val="minor"/>
      </rPr>
      <t> vl +  T vl  </t>
    </r>
    <r>
      <rPr>
        <b/>
        <i/>
        <sz val="10"/>
        <color rgb="FFFF0000"/>
        <rFont val="Calibri"/>
        <family val="2"/>
        <charset val="238"/>
        <scheme val="minor"/>
      </rPr>
      <t>U Vikinga</t>
    </r>
    <r>
      <rPr>
        <sz val="10"/>
        <color rgb="FF000000"/>
        <rFont val="Calibri"/>
        <family val="2"/>
        <charset val="238"/>
        <scheme val="minor"/>
      </rPr>
      <t> vl</t>
    </r>
  </si>
  <si>
    <r>
      <rPr>
        <i/>
        <sz val="10"/>
        <rFont val="Calibri"/>
        <family val="2"/>
        <charset val="238"/>
        <scheme val="minor"/>
      </rPr>
      <t>Na Pískárně</t>
    </r>
    <r>
      <rPr>
        <sz val="10"/>
        <rFont val="Calibri"/>
        <family val="2"/>
        <charset val="238"/>
        <scheme val="minor"/>
      </rPr>
      <t> vl</t>
    </r>
  </si>
  <si>
    <r>
      <rPr>
        <i/>
        <sz val="10"/>
        <rFont val="Calibri"/>
        <family val="2"/>
        <charset val="238"/>
        <scheme val="minor"/>
      </rPr>
      <t>U tří veverek</t>
    </r>
    <r>
      <rPr>
        <sz val="10"/>
        <rFont val="Calibri"/>
        <family val="2"/>
        <charset val="238"/>
        <scheme val="minor"/>
      </rPr>
      <t>, kemp, vl, Gril bar U Tygra, kemp vp</t>
    </r>
  </si>
  <si>
    <t>Restaurace U Martina - Kocábka</t>
  </si>
  <si>
    <t>Pilařová Johana</t>
  </si>
  <si>
    <t>Johča</t>
  </si>
  <si>
    <t>Tobiáš - Johča</t>
  </si>
  <si>
    <t>hck. Pilařová Johana</t>
  </si>
  <si>
    <t>"Johča"</t>
  </si>
  <si>
    <t>ubytovací důstojník</t>
  </si>
  <si>
    <t>týlový důstojník</t>
  </si>
  <si>
    <t>Vltava 2022</t>
  </si>
  <si>
    <r>
      <t xml:space="preserve">kpt. Miloš Hurych, Roman Kalous, Mikuláš Kubelka, Tobiáš Kubelka, Jiří Matějka, Libor Podmelle, Michaela Podmellová, Jaroslav Růžička, Robert Růžička, hck. Frederik Černík, Milan Černík, Petra Hurychová, Anna Kalousová, Adéla Kalousová, Eva Kubelková, Týna Kvapilová, Monika Matějková, Johana Pilařová, </t>
    </r>
    <r>
      <rPr>
        <sz val="11"/>
        <color theme="1"/>
        <rFont val="Calibri"/>
        <family val="2"/>
        <charset val="238"/>
        <scheme val="minor"/>
      </rPr>
      <t>Vojtěch Růžička,  Lea Šandová</t>
    </r>
  </si>
  <si>
    <t>Petra Langová (Odvárková), Roman Kalous</t>
  </si>
  <si>
    <t>Michaela Podmellová</t>
  </si>
  <si>
    <t>Denis Hurych</t>
  </si>
  <si>
    <t>Anna Kalousová (Míčková), Jan Matějka, Petra Vančurová</t>
  </si>
  <si>
    <t>Jana Odvárková, Lucie Vančurová</t>
  </si>
  <si>
    <t>Radim Kalous, Adéla Kalousová, Vladimíra Růžičková (Sabolová)</t>
  </si>
  <si>
    <t>Iva Jebálková, Mikuláš Kubelka, Tobiáš Kubelka, Martin Sabol, Marta Sabolová</t>
  </si>
  <si>
    <t>Eva Kubelková, Petra Seibertová, Tomáš Seibert, Lea Šandová</t>
  </si>
  <si>
    <t>(odjezd ve 12:30 hodin)</t>
  </si>
  <si>
    <t>(odjezd v 9:00 hodin)</t>
  </si>
  <si>
    <t>Itenerář 34. lodní výpravy - expedice VLTAVA 2022</t>
  </si>
  <si>
    <t>skutečnost</t>
  </si>
  <si>
    <t>10:30 - 11:45</t>
  </si>
  <si>
    <t>10:15 - 11:45</t>
  </si>
  <si>
    <t>Maximálně možný počet účastí (1987-2022):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</si>
</sst>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
    <numFmt numFmtId="166" formatCode="#,##0.0"/>
  </numFmts>
  <fonts count="66" x14ac:knownFonts="1">
    <font>
      <sz val="11"/>
      <color theme="1"/>
      <name val="Calibri"/>
      <family val="2"/>
      <charset val="238"/>
      <scheme val="minor"/>
    </font>
    <font>
      <sz val="10"/>
      <name val="Arial CE"/>
      <charset val="238"/>
    </font>
    <font>
      <b/>
      <sz val="10"/>
      <name val="Arial CE"/>
      <family val="2"/>
      <charset val="238"/>
    </font>
    <font>
      <b/>
      <sz val="10"/>
      <name val="Arial CE"/>
      <charset val="238"/>
    </font>
    <font>
      <i/>
      <sz val="10"/>
      <name val="Arial CE"/>
      <family val="2"/>
      <charset val="238"/>
    </font>
    <font>
      <b/>
      <sz val="10"/>
      <name val="Tahoma"/>
      <family val="2"/>
    </font>
    <font>
      <b/>
      <sz val="10"/>
      <color indexed="8"/>
      <name val="Tahoma"/>
      <family val="2"/>
    </font>
    <font>
      <b/>
      <sz val="12"/>
      <name val="Arial CE"/>
      <family val="2"/>
      <charset val="238"/>
    </font>
    <font>
      <sz val="10"/>
      <name val="Arial CE"/>
      <family val="2"/>
      <charset val="238"/>
    </font>
    <font>
      <sz val="10"/>
      <color indexed="12"/>
      <name val="Arial CE"/>
      <family val="2"/>
      <charset val="238"/>
    </font>
    <font>
      <sz val="10"/>
      <color indexed="10"/>
      <name val="Arial CE"/>
      <family val="2"/>
      <charset val="238"/>
    </font>
    <font>
      <sz val="9"/>
      <name val="Arial CE"/>
      <charset val="238"/>
    </font>
    <font>
      <sz val="8"/>
      <name val="Calibri"/>
      <family val="2"/>
      <charset val="238"/>
    </font>
    <font>
      <sz val="8"/>
      <name val="Arial CE"/>
      <charset val="238"/>
    </font>
    <font>
      <sz val="9"/>
      <name val="Calibri"/>
      <family val="2"/>
      <charset val="238"/>
    </font>
    <font>
      <sz val="11"/>
      <color theme="1"/>
      <name val="Calibri"/>
      <family val="2"/>
      <charset val="238"/>
      <scheme val="minor"/>
    </font>
    <font>
      <sz val="11"/>
      <color theme="0"/>
      <name val="Calibri"/>
      <family val="2"/>
      <charset val="238"/>
      <scheme val="minor"/>
    </font>
    <font>
      <b/>
      <sz val="11"/>
      <color theme="1"/>
      <name val="Calibri"/>
      <family val="2"/>
      <charset val="238"/>
      <scheme val="minor"/>
    </font>
    <font>
      <u/>
      <sz val="11"/>
      <color theme="10"/>
      <name val="Calibri"/>
      <family val="2"/>
      <charset val="238"/>
      <scheme val="minor"/>
    </font>
    <font>
      <sz val="11"/>
      <color rgb="FF9C0006"/>
      <name val="Calibri"/>
      <family val="2"/>
      <charset val="238"/>
      <scheme val="minor"/>
    </font>
    <font>
      <b/>
      <sz val="11"/>
      <color theme="0"/>
      <name val="Calibri"/>
      <family val="2"/>
      <charset val="238"/>
      <scheme val="min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b/>
      <sz val="18"/>
      <color theme="3"/>
      <name val="Cambria"/>
      <family val="2"/>
      <charset val="238"/>
      <scheme val="major"/>
    </font>
    <font>
      <sz val="11"/>
      <color rgb="FF9C6500"/>
      <name val="Calibri"/>
      <family val="2"/>
      <charset val="238"/>
      <scheme val="minor"/>
    </font>
    <font>
      <sz val="11"/>
      <color rgb="FFFA7D00"/>
      <name val="Calibri"/>
      <family val="2"/>
      <charset val="238"/>
      <scheme val="minor"/>
    </font>
    <font>
      <sz val="11"/>
      <color rgb="FF006100"/>
      <name val="Calibri"/>
      <family val="2"/>
      <charset val="238"/>
      <scheme val="minor"/>
    </font>
    <font>
      <sz val="11"/>
      <color rgb="FFFF0000"/>
      <name val="Calibri"/>
      <family val="2"/>
      <charset val="238"/>
      <scheme val="minor"/>
    </font>
    <font>
      <sz val="11"/>
      <color rgb="FF3F3F76"/>
      <name val="Calibri"/>
      <family val="2"/>
      <charset val="238"/>
      <scheme val="minor"/>
    </font>
    <font>
      <b/>
      <sz val="11"/>
      <color rgb="FFFA7D00"/>
      <name val="Calibri"/>
      <family val="2"/>
      <charset val="238"/>
      <scheme val="minor"/>
    </font>
    <font>
      <b/>
      <sz val="11"/>
      <color rgb="FF3F3F3F"/>
      <name val="Calibri"/>
      <family val="2"/>
      <charset val="238"/>
      <scheme val="minor"/>
    </font>
    <font>
      <i/>
      <sz val="11"/>
      <color rgb="FF7F7F7F"/>
      <name val="Calibri"/>
      <family val="2"/>
      <charset val="238"/>
      <scheme val="minor"/>
    </font>
    <font>
      <sz val="11"/>
      <name val="Calibri"/>
      <family val="2"/>
      <charset val="238"/>
      <scheme val="minor"/>
    </font>
    <font>
      <sz val="10"/>
      <color theme="1"/>
      <name val="Calibri"/>
      <family val="2"/>
      <charset val="238"/>
      <scheme val="minor"/>
    </font>
    <font>
      <sz val="10"/>
      <name val="Calibri"/>
      <family val="2"/>
      <charset val="238"/>
      <scheme val="minor"/>
    </font>
    <font>
      <b/>
      <u/>
      <sz val="9"/>
      <color rgb="FF000000"/>
      <name val="Calibri"/>
      <family val="2"/>
      <charset val="238"/>
    </font>
    <font>
      <sz val="8"/>
      <color rgb="FF000000"/>
      <name val="Calibri"/>
      <family val="2"/>
      <charset val="238"/>
    </font>
    <font>
      <b/>
      <sz val="11"/>
      <name val="Calibri"/>
      <family val="2"/>
      <charset val="238"/>
      <scheme val="minor"/>
    </font>
    <font>
      <sz val="11"/>
      <color theme="9" tint="-0.499984740745262"/>
      <name val="Calibri"/>
      <family val="2"/>
      <charset val="238"/>
      <scheme val="minor"/>
    </font>
    <font>
      <sz val="9"/>
      <color rgb="FF000000"/>
      <name val="Calibri"/>
      <family val="2"/>
      <charset val="238"/>
    </font>
    <font>
      <sz val="10"/>
      <color rgb="FFFF0000"/>
      <name val="Arial CE"/>
      <family val="2"/>
      <charset val="238"/>
    </font>
    <font>
      <b/>
      <sz val="11"/>
      <color rgb="FF00B050"/>
      <name val="Calibri"/>
      <family val="2"/>
      <charset val="238"/>
      <scheme val="minor"/>
    </font>
    <font>
      <sz val="8"/>
      <color theme="1"/>
      <name val="Calibri"/>
      <family val="2"/>
      <charset val="238"/>
      <scheme val="minor"/>
    </font>
    <font>
      <sz val="8"/>
      <color rgb="FF7030A0"/>
      <name val="Calibri"/>
      <family val="2"/>
      <charset val="238"/>
      <scheme val="minor"/>
    </font>
    <font>
      <sz val="9"/>
      <name val="Calibri"/>
      <family val="2"/>
      <charset val="238"/>
      <scheme val="minor"/>
    </font>
    <font>
      <b/>
      <sz val="8"/>
      <color theme="1"/>
      <name val="Calibri"/>
      <family val="2"/>
      <charset val="238"/>
      <scheme val="minor"/>
    </font>
    <font>
      <b/>
      <sz val="14"/>
      <name val="Calibri"/>
      <family val="2"/>
      <charset val="238"/>
      <scheme val="minor"/>
    </font>
    <font>
      <b/>
      <sz val="10"/>
      <name val="Calibri"/>
      <family val="2"/>
      <charset val="238"/>
      <scheme val="minor"/>
    </font>
    <font>
      <b/>
      <sz val="10"/>
      <color indexed="10"/>
      <name val="Calibri"/>
      <family val="2"/>
      <charset val="238"/>
      <scheme val="minor"/>
    </font>
    <font>
      <sz val="11"/>
      <color rgb="FF000000"/>
      <name val="Tahoma"/>
      <family val="2"/>
      <charset val="238"/>
    </font>
    <font>
      <sz val="8"/>
      <color rgb="FF000000"/>
      <name val="Tahoma"/>
      <family val="2"/>
      <charset val="238"/>
    </font>
    <font>
      <u/>
      <sz val="8"/>
      <color theme="10"/>
      <name val="Calibri"/>
      <family val="2"/>
      <charset val="238"/>
      <scheme val="minor"/>
    </font>
    <font>
      <b/>
      <sz val="9"/>
      <color theme="1"/>
      <name val="Calibri"/>
      <family val="2"/>
      <charset val="238"/>
      <scheme val="minor"/>
    </font>
    <font>
      <b/>
      <sz val="11"/>
      <color indexed="10"/>
      <name val="Calibri"/>
      <family val="2"/>
      <charset val="238"/>
      <scheme val="minor"/>
    </font>
    <font>
      <b/>
      <sz val="10"/>
      <color rgb="FF0070C0"/>
      <name val="Calibri"/>
      <family val="2"/>
      <charset val="238"/>
      <scheme val="minor"/>
    </font>
    <font>
      <sz val="12"/>
      <color rgb="FF000000"/>
      <name val="Arial"/>
      <family val="2"/>
      <charset val="238"/>
    </font>
    <font>
      <b/>
      <sz val="10"/>
      <color rgb="FF000000"/>
      <name val="Calibri"/>
      <family val="2"/>
      <charset val="238"/>
      <scheme val="minor"/>
    </font>
    <font>
      <sz val="10"/>
      <color rgb="FF000000"/>
      <name val="Calibri"/>
      <family val="2"/>
      <charset val="238"/>
      <scheme val="minor"/>
    </font>
    <font>
      <i/>
      <sz val="10"/>
      <color rgb="FF000000"/>
      <name val="Calibri"/>
      <family val="2"/>
      <charset val="238"/>
      <scheme val="minor"/>
    </font>
    <font>
      <b/>
      <i/>
      <sz val="10"/>
      <color rgb="FF000000"/>
      <name val="Calibri"/>
      <family val="2"/>
      <charset val="238"/>
      <scheme val="minor"/>
    </font>
    <font>
      <b/>
      <sz val="10"/>
      <color rgb="FFFF0000"/>
      <name val="Calibri"/>
      <family val="2"/>
      <charset val="238"/>
      <scheme val="minor"/>
    </font>
    <font>
      <b/>
      <i/>
      <sz val="10"/>
      <color rgb="FFFF0000"/>
      <name val="Calibri"/>
      <family val="2"/>
      <charset val="238"/>
      <scheme val="minor"/>
    </font>
    <font>
      <u/>
      <sz val="10"/>
      <color theme="10"/>
      <name val="Calibri"/>
      <family val="2"/>
      <charset val="238"/>
      <scheme val="minor"/>
    </font>
    <font>
      <b/>
      <sz val="11"/>
      <color rgb="FF7030A0"/>
      <name val="Calibri"/>
      <family val="2"/>
      <charset val="238"/>
      <scheme val="minor"/>
    </font>
    <font>
      <i/>
      <sz val="10"/>
      <name val="Calibri"/>
      <family val="2"/>
      <charset val="238"/>
      <scheme val="minor"/>
    </font>
  </fonts>
  <fills count="53">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indexed="22"/>
        <bgColor indexed="64"/>
      </patternFill>
    </fill>
    <fill>
      <patternFill patternType="solid">
        <fgColor indexed="4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C7CE"/>
      </patternFill>
    </fill>
    <fill>
      <patternFill patternType="solid">
        <fgColor rgb="FFA5A5A5"/>
      </patternFill>
    </fill>
    <fill>
      <patternFill patternType="solid">
        <fgColor rgb="FFFFEB9C"/>
      </patternFill>
    </fill>
    <fill>
      <patternFill patternType="solid">
        <fgColor rgb="FFFFFFCC"/>
      </patternFill>
    </fill>
    <fill>
      <patternFill patternType="solid">
        <fgColor rgb="FFC6EFCE"/>
      </patternFill>
    </fill>
    <fill>
      <patternFill patternType="solid">
        <fgColor rgb="FFFFCC99"/>
      </patternFill>
    </fill>
    <fill>
      <patternFill patternType="solid">
        <fgColor rgb="FFF2F2F2"/>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0000"/>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rgb="FFFFFF00"/>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rgb="FF00B0F0"/>
        <bgColor indexed="64"/>
      </patternFill>
    </fill>
    <fill>
      <patternFill patternType="solid">
        <fgColor theme="2" tint="-0.499984740745262"/>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7"/>
        <bgColor indexed="64"/>
      </patternFill>
    </fill>
    <fill>
      <patternFill patternType="solid">
        <fgColor theme="9" tint="0.59999389629810485"/>
        <bgColor indexed="64"/>
      </patternFill>
    </fill>
    <fill>
      <patternFill patternType="solid">
        <fgColor theme="5" tint="0.59999389629810485"/>
        <bgColor indexed="64"/>
      </patternFill>
    </fill>
  </fills>
  <borders count="55">
    <border>
      <left/>
      <right/>
      <top/>
      <bottom/>
      <diagonal/>
    </border>
    <border>
      <left style="medium">
        <color indexed="12"/>
      </left>
      <right style="medium">
        <color indexed="12"/>
      </right>
      <top style="medium">
        <color indexed="12"/>
      </top>
      <bottom style="medium">
        <color indexed="1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s>
  <cellStyleXfs count="46">
    <xf numFmtId="0" fontId="0" fillId="0" borderId="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7" fillId="0" borderId="41" applyNumberFormat="0" applyFill="0" applyAlignment="0" applyProtection="0"/>
    <xf numFmtId="0" fontId="18" fillId="0" borderId="0" applyNumberFormat="0" applyFill="0" applyBorder="0" applyAlignment="0" applyProtection="0"/>
    <xf numFmtId="0" fontId="19" fillId="24" borderId="0" applyNumberFormat="0" applyBorder="0" applyAlignment="0" applyProtection="0"/>
    <xf numFmtId="0" fontId="20" fillId="25" borderId="42" applyNumberFormat="0" applyAlignment="0" applyProtection="0"/>
    <xf numFmtId="0" fontId="21" fillId="0" borderId="43" applyNumberFormat="0" applyFill="0" applyAlignment="0" applyProtection="0"/>
    <xf numFmtId="0" fontId="22" fillId="0" borderId="44" applyNumberFormat="0" applyFill="0" applyAlignment="0" applyProtection="0"/>
    <xf numFmtId="0" fontId="23" fillId="0" borderId="45" applyNumberFormat="0" applyFill="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26" borderId="0" applyNumberFormat="0" applyBorder="0" applyAlignment="0" applyProtection="0"/>
    <xf numFmtId="0" fontId="1" fillId="0" borderId="0"/>
    <xf numFmtId="0" fontId="15" fillId="0" borderId="0"/>
    <xf numFmtId="0" fontId="15" fillId="27" borderId="46" applyNumberFormat="0" applyFont="0" applyAlignment="0" applyProtection="0"/>
    <xf numFmtId="0" fontId="26" fillId="0" borderId="47" applyNumberFormat="0" applyFill="0" applyAlignment="0" applyProtection="0"/>
    <xf numFmtId="0" fontId="27" fillId="28" borderId="0" applyNumberFormat="0" applyBorder="0" applyAlignment="0" applyProtection="0"/>
    <xf numFmtId="0" fontId="28" fillId="0" borderId="0" applyNumberFormat="0" applyFill="0" applyBorder="0" applyAlignment="0" applyProtection="0"/>
    <xf numFmtId="0" fontId="29" fillId="29" borderId="48" applyNumberFormat="0" applyAlignment="0" applyProtection="0"/>
    <xf numFmtId="0" fontId="30" fillId="30" borderId="48" applyNumberFormat="0" applyAlignment="0" applyProtection="0"/>
    <xf numFmtId="0" fontId="31" fillId="30" borderId="49" applyNumberFormat="0" applyAlignment="0" applyProtection="0"/>
    <xf numFmtId="0" fontId="32" fillId="0" borderId="0" applyNumberFormat="0" applyFill="0" applyBorder="0" applyAlignment="0" applyProtection="0"/>
    <xf numFmtId="0" fontId="16" fillId="31" borderId="0" applyNumberFormat="0" applyBorder="0" applyAlignment="0" applyProtection="0"/>
    <xf numFmtId="0" fontId="16" fillId="32"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16" fillId="35" borderId="0" applyNumberFormat="0" applyBorder="0" applyAlignment="0" applyProtection="0"/>
    <xf numFmtId="0" fontId="16" fillId="36" borderId="0" applyNumberFormat="0" applyBorder="0" applyAlignment="0" applyProtection="0"/>
    <xf numFmtId="0" fontId="18" fillId="0" borderId="0" applyNumberFormat="0" applyFill="0" applyBorder="0" applyAlignment="0" applyProtection="0"/>
  </cellStyleXfs>
  <cellXfs count="285">
    <xf numFmtId="0" fontId="0" fillId="0" borderId="0" xfId="0"/>
    <xf numFmtId="0" fontId="2" fillId="0" borderId="0" xfId="29" applyFont="1"/>
    <xf numFmtId="0" fontId="1" fillId="0" borderId="0" xfId="29"/>
    <xf numFmtId="0" fontId="3" fillId="2" borderId="1" xfId="29" applyFont="1" applyFill="1" applyBorder="1" applyAlignment="1">
      <alignment horizontal="center" vertical="center" wrapText="1"/>
    </xf>
    <xf numFmtId="0" fontId="1" fillId="2" borderId="1" xfId="29" applyFill="1" applyBorder="1" applyAlignment="1">
      <alignment horizontal="center" wrapText="1"/>
    </xf>
    <xf numFmtId="0" fontId="1" fillId="2" borderId="1" xfId="29" applyFill="1" applyBorder="1" applyAlignment="1">
      <alignment wrapText="1"/>
    </xf>
    <xf numFmtId="0" fontId="2" fillId="2" borderId="2" xfId="29" applyFont="1" applyFill="1" applyBorder="1"/>
    <xf numFmtId="0" fontId="1" fillId="2" borderId="3" xfId="29" applyFill="1" applyBorder="1"/>
    <xf numFmtId="0" fontId="2" fillId="2" borderId="4" xfId="29" applyFont="1" applyFill="1" applyBorder="1" applyAlignment="1">
      <alignment horizontal="left"/>
    </xf>
    <xf numFmtId="0" fontId="4" fillId="0" borderId="5" xfId="29" applyFont="1" applyBorder="1"/>
    <xf numFmtId="0" fontId="1" fillId="0" borderId="0" xfId="29" applyBorder="1"/>
    <xf numFmtId="0" fontId="1" fillId="0" borderId="6" xfId="29" applyBorder="1"/>
    <xf numFmtId="0" fontId="1" fillId="0" borderId="5" xfId="29" applyBorder="1"/>
    <xf numFmtId="0" fontId="2" fillId="0" borderId="0" xfId="29" applyFont="1" applyBorder="1"/>
    <xf numFmtId="0" fontId="1" fillId="0" borderId="7" xfId="29" applyBorder="1"/>
    <xf numFmtId="0" fontId="1" fillId="0" borderId="8" xfId="29" applyBorder="1"/>
    <xf numFmtId="0" fontId="2" fillId="0" borderId="8" xfId="29" applyFont="1" applyBorder="1"/>
    <xf numFmtId="0" fontId="6" fillId="0" borderId="9" xfId="29" applyFont="1" applyBorder="1" applyAlignment="1">
      <alignment horizontal="justify"/>
    </xf>
    <xf numFmtId="0" fontId="2" fillId="0" borderId="0" xfId="29" applyFont="1" applyFill="1" applyBorder="1"/>
    <xf numFmtId="0" fontId="6" fillId="0" borderId="0" xfId="29" applyFont="1" applyFill="1" applyBorder="1" applyAlignment="1">
      <alignment horizontal="justify"/>
    </xf>
    <xf numFmtId="0" fontId="7" fillId="3" borderId="10" xfId="0" applyFont="1" applyFill="1" applyBorder="1"/>
    <xf numFmtId="0" fontId="2" fillId="0" borderId="5" xfId="0" applyFont="1" applyBorder="1"/>
    <xf numFmtId="0" fontId="0" fillId="0" borderId="0" xfId="0" applyBorder="1"/>
    <xf numFmtId="0" fontId="0" fillId="2" borderId="10" xfId="0" applyFill="1" applyBorder="1"/>
    <xf numFmtId="0" fontId="0" fillId="2" borderId="11" xfId="0" applyFill="1" applyBorder="1" applyAlignment="1">
      <alignment horizontal="center"/>
    </xf>
    <xf numFmtId="0" fontId="0" fillId="0" borderId="12" xfId="0" applyBorder="1"/>
    <xf numFmtId="0" fontId="9" fillId="0" borderId="13" xfId="0" applyFont="1" applyBorder="1"/>
    <xf numFmtId="0" fontId="10" fillId="0" borderId="13" xfId="0" applyFont="1" applyBorder="1"/>
    <xf numFmtId="0" fontId="0" fillId="0" borderId="14" xfId="0" applyBorder="1"/>
    <xf numFmtId="0" fontId="9" fillId="0" borderId="15" xfId="0" applyFont="1" applyBorder="1"/>
    <xf numFmtId="0" fontId="9" fillId="0" borderId="0" xfId="0" applyFont="1" applyBorder="1"/>
    <xf numFmtId="0" fontId="7" fillId="3" borderId="16" xfId="0" applyFont="1" applyFill="1" applyBorder="1"/>
    <xf numFmtId="0" fontId="0" fillId="3" borderId="16" xfId="0" applyFill="1" applyBorder="1"/>
    <xf numFmtId="0" fontId="0" fillId="3" borderId="17" xfId="0" applyFill="1" applyBorder="1"/>
    <xf numFmtId="0" fontId="7" fillId="3" borderId="5" xfId="0" applyFont="1" applyFill="1" applyBorder="1"/>
    <xf numFmtId="0" fontId="7" fillId="3" borderId="0" xfId="0" applyFont="1" applyFill="1" applyBorder="1"/>
    <xf numFmtId="0" fontId="0" fillId="3" borderId="0" xfId="0" applyFill="1" applyBorder="1"/>
    <xf numFmtId="0" fontId="0" fillId="3" borderId="6" xfId="0" applyFill="1" applyBorder="1"/>
    <xf numFmtId="0" fontId="7" fillId="3" borderId="7" xfId="0" applyFont="1" applyFill="1" applyBorder="1"/>
    <xf numFmtId="0" fontId="7" fillId="3" borderId="8" xfId="0" applyFont="1" applyFill="1" applyBorder="1"/>
    <xf numFmtId="0" fontId="0" fillId="3" borderId="8" xfId="0" applyFill="1" applyBorder="1"/>
    <xf numFmtId="0" fontId="0" fillId="3" borderId="9" xfId="0" applyFill="1" applyBorder="1"/>
    <xf numFmtId="0" fontId="11" fillId="0" borderId="5" xfId="0" applyFont="1" applyBorder="1"/>
    <xf numFmtId="0" fontId="11" fillId="0" borderId="0" xfId="0" applyFont="1" applyBorder="1"/>
    <xf numFmtId="14" fontId="0" fillId="0" borderId="0" xfId="0" applyNumberFormat="1" applyBorder="1"/>
    <xf numFmtId="0" fontId="0" fillId="0" borderId="6" xfId="0" applyBorder="1"/>
    <xf numFmtId="0" fontId="2" fillId="0" borderId="0" xfId="0" applyFont="1" applyBorder="1"/>
    <xf numFmtId="3" fontId="3" fillId="0" borderId="0" xfId="0" applyNumberFormat="1" applyFont="1" applyBorder="1" applyAlignment="1">
      <alignment horizontal="left"/>
    </xf>
    <xf numFmtId="3" fontId="3" fillId="0" borderId="6" xfId="0" applyNumberFormat="1" applyFont="1" applyBorder="1" applyAlignment="1">
      <alignment horizontal="left"/>
    </xf>
    <xf numFmtId="0" fontId="0" fillId="2" borderId="16" xfId="0" applyFill="1" applyBorder="1"/>
    <xf numFmtId="0" fontId="9" fillId="2" borderId="16" xfId="0" applyFont="1" applyFill="1" applyBorder="1"/>
    <xf numFmtId="0" fontId="0" fillId="0" borderId="0" xfId="0" applyFont="1"/>
    <xf numFmtId="0" fontId="0" fillId="2" borderId="5" xfId="0" applyFill="1" applyBorder="1"/>
    <xf numFmtId="0" fontId="0" fillId="2" borderId="0" xfId="0" applyFill="1" applyBorder="1"/>
    <xf numFmtId="0" fontId="9" fillId="2" borderId="0" xfId="0" applyFont="1" applyFill="1" applyBorder="1"/>
    <xf numFmtId="0" fontId="0" fillId="2" borderId="18" xfId="0" applyFill="1" applyBorder="1" applyAlignment="1">
      <alignment horizontal="center"/>
    </xf>
    <xf numFmtId="0" fontId="0" fillId="2" borderId="7" xfId="0" applyFill="1" applyBorder="1"/>
    <xf numFmtId="0" fontId="0" fillId="2" borderId="8" xfId="0" applyFill="1" applyBorder="1"/>
    <xf numFmtId="0" fontId="9" fillId="2" borderId="8" xfId="0" applyFont="1" applyFill="1" applyBorder="1"/>
    <xf numFmtId="0" fontId="0" fillId="2" borderId="19" xfId="0" applyFill="1" applyBorder="1" applyAlignment="1">
      <alignment horizontal="center"/>
    </xf>
    <xf numFmtId="0" fontId="0" fillId="0" borderId="0" xfId="0" applyFont="1" applyAlignment="1">
      <alignment horizontal="right"/>
    </xf>
    <xf numFmtId="0" fontId="8" fillId="3" borderId="0" xfId="0" applyFont="1" applyFill="1" applyBorder="1"/>
    <xf numFmtId="0" fontId="0" fillId="0" borderId="0" xfId="0" applyFont="1" applyAlignment="1">
      <alignment horizontal="center"/>
    </xf>
    <xf numFmtId="0" fontId="0" fillId="0" borderId="21" xfId="0" applyBorder="1"/>
    <xf numFmtId="0" fontId="9" fillId="0" borderId="22" xfId="0" applyFont="1" applyBorder="1"/>
    <xf numFmtId="0" fontId="9" fillId="0" borderId="23" xfId="0" applyFont="1" applyBorder="1"/>
    <xf numFmtId="0" fontId="9" fillId="0" borderId="24" xfId="0" applyFont="1" applyBorder="1"/>
    <xf numFmtId="0" fontId="9" fillId="0" borderId="25" xfId="0" applyFont="1" applyBorder="1"/>
    <xf numFmtId="4" fontId="0" fillId="0" borderId="0" xfId="0" applyNumberFormat="1"/>
    <xf numFmtId="0" fontId="34" fillId="0" borderId="20" xfId="0" applyFont="1" applyBorder="1" applyAlignment="1">
      <alignment horizontal="center"/>
    </xf>
    <xf numFmtId="0" fontId="35" fillId="0" borderId="20" xfId="0" applyFont="1" applyBorder="1" applyAlignment="1">
      <alignment horizontal="center"/>
    </xf>
    <xf numFmtId="0" fontId="34" fillId="0" borderId="0" xfId="0" applyFont="1"/>
    <xf numFmtId="0" fontId="3" fillId="0" borderId="0" xfId="29" applyFont="1"/>
    <xf numFmtId="0" fontId="1" fillId="0" borderId="0" xfId="29" applyFont="1" applyFill="1" applyBorder="1"/>
    <xf numFmtId="0" fontId="36" fillId="0" borderId="0" xfId="30" applyFont="1" applyAlignment="1">
      <alignment horizontal="left" vertical="center"/>
    </xf>
    <xf numFmtId="0" fontId="15" fillId="0" borderId="0" xfId="30"/>
    <xf numFmtId="0" fontId="37" fillId="0" borderId="0" xfId="30" applyFont="1" applyAlignment="1">
      <alignment horizontal="justify" vertical="center"/>
    </xf>
    <xf numFmtId="0" fontId="34" fillId="0" borderId="0" xfId="0" applyFont="1" applyAlignment="1">
      <alignment horizontal="center"/>
    </xf>
    <xf numFmtId="0" fontId="37" fillId="0" borderId="0" xfId="0" applyFont="1" applyAlignment="1">
      <alignment horizontal="justify" vertical="center"/>
    </xf>
    <xf numFmtId="0" fontId="0" fillId="0" borderId="20" xfId="0" applyBorder="1"/>
    <xf numFmtId="4" fontId="38" fillId="0" borderId="0" xfId="0" applyNumberFormat="1" applyFont="1"/>
    <xf numFmtId="0" fontId="17" fillId="0" borderId="0" xfId="0" applyFont="1"/>
    <xf numFmtId="3" fontId="0" fillId="0" borderId="20" xfId="0" applyNumberFormat="1" applyBorder="1"/>
    <xf numFmtId="3" fontId="17" fillId="0" borderId="20" xfId="0" applyNumberFormat="1" applyFont="1" applyFill="1" applyBorder="1"/>
    <xf numFmtId="0" fontId="0" fillId="0" borderId="20" xfId="0" applyBorder="1" applyAlignment="1">
      <alignment horizontal="center"/>
    </xf>
    <xf numFmtId="0" fontId="0" fillId="0" borderId="20" xfId="0" applyBorder="1" applyAlignment="1">
      <alignment wrapText="1"/>
    </xf>
    <xf numFmtId="166" fontId="0" fillId="0" borderId="20" xfId="0" applyNumberFormat="1" applyBorder="1"/>
    <xf numFmtId="0" fontId="39" fillId="0" borderId="0" xfId="0" applyFont="1"/>
    <xf numFmtId="3" fontId="3" fillId="0" borderId="0" xfId="0" applyNumberFormat="1" applyFont="1" applyBorder="1" applyAlignment="1">
      <alignment horizontal="center"/>
    </xf>
    <xf numFmtId="0" fontId="40" fillId="0" borderId="13" xfId="0" applyFont="1" applyBorder="1" applyAlignment="1">
      <alignment horizontal="justify" vertical="center"/>
    </xf>
    <xf numFmtId="0" fontId="40" fillId="41" borderId="0" xfId="0" applyFont="1" applyFill="1" applyBorder="1" applyAlignment="1">
      <alignment horizontal="center" vertical="center"/>
    </xf>
    <xf numFmtId="0" fontId="40" fillId="0" borderId="12" xfId="0" applyFont="1" applyBorder="1" applyAlignment="1">
      <alignment horizontal="justify" vertical="center"/>
    </xf>
    <xf numFmtId="0" fontId="40" fillId="0" borderId="14" xfId="0" applyFont="1" applyBorder="1" applyAlignment="1">
      <alignment horizontal="justify" vertical="center"/>
    </xf>
    <xf numFmtId="0" fontId="0" fillId="0" borderId="27" xfId="0" applyBorder="1" applyAlignment="1">
      <alignment horizontal="center"/>
    </xf>
    <xf numFmtId="0" fontId="34" fillId="0" borderId="27" xfId="0" applyFont="1" applyBorder="1" applyAlignment="1">
      <alignment horizontal="center"/>
    </xf>
    <xf numFmtId="0" fontId="35" fillId="0" borderId="27" xfId="0" applyFont="1" applyBorder="1" applyAlignment="1">
      <alignment horizontal="center"/>
    </xf>
    <xf numFmtId="0" fontId="42" fillId="0" borderId="0" xfId="0" applyFont="1"/>
    <xf numFmtId="0" fontId="0" fillId="42" borderId="20" xfId="0" applyFill="1" applyBorder="1"/>
    <xf numFmtId="3" fontId="0" fillId="42" borderId="20" xfId="0" applyNumberFormat="1" applyFill="1" applyBorder="1"/>
    <xf numFmtId="3" fontId="17" fillId="42" borderId="20" xfId="0" applyNumberFormat="1" applyFont="1" applyFill="1" applyBorder="1"/>
    <xf numFmtId="0" fontId="0" fillId="43" borderId="20" xfId="0" applyFill="1" applyBorder="1" applyAlignment="1">
      <alignment horizontal="center"/>
    </xf>
    <xf numFmtId="0" fontId="0" fillId="41" borderId="20" xfId="0" applyFill="1" applyBorder="1"/>
    <xf numFmtId="3" fontId="0" fillId="41" borderId="20" xfId="0" applyNumberFormat="1" applyFill="1" applyBorder="1"/>
    <xf numFmtId="3" fontId="17" fillId="41" borderId="20" xfId="0" applyNumberFormat="1" applyFont="1" applyFill="1" applyBorder="1"/>
    <xf numFmtId="165" fontId="17" fillId="0" borderId="20" xfId="0" applyNumberFormat="1" applyFont="1" applyFill="1" applyBorder="1"/>
    <xf numFmtId="165" fontId="43" fillId="0" borderId="20" xfId="0" applyNumberFormat="1" applyFont="1" applyBorder="1"/>
    <xf numFmtId="165" fontId="44" fillId="0" borderId="20" xfId="0" applyNumberFormat="1" applyFont="1" applyBorder="1"/>
    <xf numFmtId="0" fontId="0" fillId="0" borderId="13" xfId="0" applyBorder="1" applyAlignment="1">
      <alignment horizontal="center" wrapText="1"/>
    </xf>
    <xf numFmtId="0" fontId="0" fillId="0" borderId="13" xfId="0" applyBorder="1"/>
    <xf numFmtId="0" fontId="0" fillId="0" borderId="28" xfId="0" applyBorder="1"/>
    <xf numFmtId="0" fontId="0" fillId="0" borderId="15" xfId="0" applyBorder="1"/>
    <xf numFmtId="0" fontId="17" fillId="40" borderId="21" xfId="0" applyFont="1" applyFill="1" applyBorder="1" applyAlignment="1">
      <alignment wrapText="1"/>
    </xf>
    <xf numFmtId="3" fontId="17" fillId="45" borderId="27" xfId="0" applyNumberFormat="1" applyFont="1" applyFill="1" applyBorder="1"/>
    <xf numFmtId="3" fontId="17" fillId="40" borderId="22" xfId="0" applyNumberFormat="1" applyFont="1" applyFill="1" applyBorder="1"/>
    <xf numFmtId="0" fontId="17" fillId="44" borderId="20" xfId="0" applyFont="1" applyFill="1" applyBorder="1" applyAlignment="1">
      <alignment wrapText="1"/>
    </xf>
    <xf numFmtId="3" fontId="17" fillId="44" borderId="26" xfId="0" applyNumberFormat="1" applyFont="1" applyFill="1" applyBorder="1"/>
    <xf numFmtId="0" fontId="0" fillId="45" borderId="20" xfId="0" applyFill="1" applyBorder="1"/>
    <xf numFmtId="0" fontId="5" fillId="0" borderId="6" xfId="29" applyFont="1" applyBorder="1" applyAlignment="1">
      <alignment horizontal="justify" wrapText="1"/>
    </xf>
    <xf numFmtId="0" fontId="6" fillId="0" borderId="6" xfId="29" applyFont="1" applyBorder="1" applyAlignment="1">
      <alignment horizontal="justify" wrapText="1"/>
    </xf>
    <xf numFmtId="4" fontId="33" fillId="48" borderId="30" xfId="0" applyNumberFormat="1" applyFont="1" applyFill="1" applyBorder="1" applyAlignment="1">
      <alignment horizontal="center" wrapText="1"/>
    </xf>
    <xf numFmtId="4" fontId="33" fillId="49" borderId="17" xfId="0" applyNumberFormat="1" applyFont="1" applyFill="1" applyBorder="1" applyAlignment="1">
      <alignment horizontal="center" wrapText="1"/>
    </xf>
    <xf numFmtId="0" fontId="12" fillId="0" borderId="0" xfId="0" applyFont="1" applyAlignment="1">
      <alignment horizontal="justify" vertical="center"/>
    </xf>
    <xf numFmtId="0" fontId="33" fillId="0" borderId="0" xfId="0" applyFont="1"/>
    <xf numFmtId="4" fontId="33" fillId="0" borderId="27" xfId="0" applyNumberFormat="1" applyFont="1" applyBorder="1"/>
    <xf numFmtId="4" fontId="33" fillId="0" borderId="20" xfId="0" applyNumberFormat="1" applyFont="1" applyBorder="1"/>
    <xf numFmtId="4" fontId="33" fillId="0" borderId="28" xfId="0" applyNumberFormat="1" applyFont="1" applyBorder="1"/>
    <xf numFmtId="0" fontId="35" fillId="0" borderId="28" xfId="0" applyFont="1" applyBorder="1" applyAlignment="1">
      <alignment horizontal="center"/>
    </xf>
    <xf numFmtId="3" fontId="13" fillId="0" borderId="0" xfId="29" applyNumberFormat="1" applyFont="1"/>
    <xf numFmtId="0" fontId="15" fillId="0" borderId="0" xfId="30" applyFont="1"/>
    <xf numFmtId="0" fontId="15" fillId="0" borderId="0" xfId="30" applyFont="1"/>
    <xf numFmtId="0" fontId="0" fillId="0" borderId="29" xfId="0" applyBorder="1" applyAlignment="1">
      <alignment horizontal="center"/>
    </xf>
    <xf numFmtId="0" fontId="0" fillId="0" borderId="37" xfId="0" applyBorder="1" applyAlignment="1">
      <alignment horizontal="center"/>
    </xf>
    <xf numFmtId="0" fontId="0" fillId="0" borderId="33" xfId="0" applyBorder="1" applyAlignment="1">
      <alignment horizontal="center"/>
    </xf>
    <xf numFmtId="14" fontId="40" fillId="41" borderId="31" xfId="0" applyNumberFormat="1" applyFont="1" applyFill="1" applyBorder="1" applyAlignment="1">
      <alignment horizontal="center" vertical="center"/>
    </xf>
    <xf numFmtId="0" fontId="40" fillId="41" borderId="38" xfId="0" applyFont="1" applyFill="1" applyBorder="1" applyAlignment="1">
      <alignment horizontal="center" vertical="center"/>
    </xf>
    <xf numFmtId="0" fontId="14" fillId="0" borderId="21" xfId="0" applyFont="1" applyBorder="1" applyAlignment="1">
      <alignment horizontal="justify" vertical="center"/>
    </xf>
    <xf numFmtId="0" fontId="14" fillId="0" borderId="22" xfId="0" applyFont="1" applyBorder="1" applyAlignment="1">
      <alignment horizontal="justify" vertical="center"/>
    </xf>
    <xf numFmtId="0" fontId="14" fillId="0" borderId="12" xfId="0" applyFont="1" applyBorder="1" applyAlignment="1">
      <alignment horizontal="justify" vertical="center"/>
    </xf>
    <xf numFmtId="0" fontId="14" fillId="0" borderId="13" xfId="0" applyFont="1" applyBorder="1" applyAlignment="1">
      <alignment horizontal="justify" vertical="center"/>
    </xf>
    <xf numFmtId="0" fontId="28" fillId="0" borderId="20" xfId="0" applyFont="1" applyBorder="1" applyAlignment="1">
      <alignment horizontal="center" wrapText="1"/>
    </xf>
    <xf numFmtId="0" fontId="45" fillId="0" borderId="0" xfId="0" applyFont="1"/>
    <xf numFmtId="3" fontId="17" fillId="51" borderId="27" xfId="0" applyNumberFormat="1" applyFont="1" applyFill="1" applyBorder="1"/>
    <xf numFmtId="0" fontId="0" fillId="51" borderId="20" xfId="0" applyFill="1" applyBorder="1"/>
    <xf numFmtId="0" fontId="0" fillId="51" borderId="20" xfId="0" applyFill="1" applyBorder="1" applyAlignment="1">
      <alignment horizontal="center" wrapText="1"/>
    </xf>
    <xf numFmtId="3" fontId="0" fillId="0" borderId="0" xfId="0" applyNumberFormat="1"/>
    <xf numFmtId="0" fontId="46" fillId="0" borderId="0" xfId="30" applyFont="1"/>
    <xf numFmtId="0" fontId="0" fillId="0" borderId="28" xfId="0" applyBorder="1" applyAlignment="1">
      <alignment horizontal="center"/>
    </xf>
    <xf numFmtId="0" fontId="34" fillId="0" borderId="28" xfId="0" applyFont="1" applyBorder="1" applyAlignment="1">
      <alignment horizontal="center"/>
    </xf>
    <xf numFmtId="0" fontId="0" fillId="40" borderId="50" xfId="0" applyFill="1" applyBorder="1"/>
    <xf numFmtId="0" fontId="0" fillId="39" borderId="33" xfId="0" applyFill="1" applyBorder="1"/>
    <xf numFmtId="0" fontId="0" fillId="46" borderId="33" xfId="0" applyFill="1" applyBorder="1"/>
    <xf numFmtId="0" fontId="0" fillId="38" borderId="33" xfId="0" applyFill="1" applyBorder="1"/>
    <xf numFmtId="0" fontId="0" fillId="37" borderId="33" xfId="0" applyFill="1" applyBorder="1"/>
    <xf numFmtId="0" fontId="0" fillId="45" borderId="33" xfId="0" applyFill="1" applyBorder="1" applyAlignment="1">
      <alignment horizontal="center"/>
    </xf>
    <xf numFmtId="0" fontId="0" fillId="47" borderId="33" xfId="0" applyFill="1" applyBorder="1"/>
    <xf numFmtId="0" fontId="0" fillId="0" borderId="32" xfId="0" applyFont="1" applyBorder="1" applyAlignment="1">
      <alignment horizontal="center"/>
    </xf>
    <xf numFmtId="0" fontId="0" fillId="0" borderId="34" xfId="0" applyFont="1" applyBorder="1" applyAlignment="1">
      <alignment horizontal="center"/>
    </xf>
    <xf numFmtId="0" fontId="0" fillId="0" borderId="36" xfId="0" applyFont="1" applyBorder="1" applyAlignment="1">
      <alignment horizontal="center"/>
    </xf>
    <xf numFmtId="0" fontId="47" fillId="0" borderId="0" xfId="29" applyFont="1"/>
    <xf numFmtId="0" fontId="35" fillId="0" borderId="0" xfId="29" applyFont="1" applyBorder="1"/>
    <xf numFmtId="0" fontId="35" fillId="0" borderId="0" xfId="29" applyFont="1"/>
    <xf numFmtId="0" fontId="35" fillId="0" borderId="0" xfId="29" applyFont="1" applyAlignment="1">
      <alignment horizontal="left"/>
    </xf>
    <xf numFmtId="0" fontId="0" fillId="40" borderId="33" xfId="0" applyFill="1" applyBorder="1" applyAlignment="1">
      <alignment horizontal="center"/>
    </xf>
    <xf numFmtId="4" fontId="33" fillId="0" borderId="50" xfId="0" applyNumberFormat="1" applyFont="1" applyBorder="1"/>
    <xf numFmtId="4" fontId="33" fillId="0" borderId="33" xfId="0" applyNumberFormat="1" applyFont="1" applyBorder="1"/>
    <xf numFmtId="4" fontId="33" fillId="0" borderId="35" xfId="0" applyNumberFormat="1" applyFont="1" applyBorder="1"/>
    <xf numFmtId="4" fontId="33" fillId="0" borderId="22" xfId="0" applyNumberFormat="1" applyFont="1" applyBorder="1"/>
    <xf numFmtId="4" fontId="33" fillId="0" borderId="13" xfId="0" applyNumberFormat="1" applyFont="1" applyBorder="1"/>
    <xf numFmtId="4" fontId="33" fillId="0" borderId="15" xfId="0" applyNumberFormat="1" applyFont="1" applyBorder="1"/>
    <xf numFmtId="0" fontId="9" fillId="0" borderId="50" xfId="0" applyFont="1" applyBorder="1"/>
    <xf numFmtId="0" fontId="9" fillId="0" borderId="33" xfId="0" applyFont="1" applyBorder="1"/>
    <xf numFmtId="0" fontId="10" fillId="0" borderId="33" xfId="0" applyFont="1" applyBorder="1"/>
    <xf numFmtId="0" fontId="41" fillId="0" borderId="33" xfId="0" applyFont="1" applyBorder="1"/>
    <xf numFmtId="4" fontId="33" fillId="48" borderId="51" xfId="0" applyNumberFormat="1" applyFont="1" applyFill="1" applyBorder="1" applyAlignment="1">
      <alignment horizontal="center" wrapText="1"/>
    </xf>
    <xf numFmtId="0" fontId="0" fillId="2" borderId="38" xfId="0" applyFill="1" applyBorder="1" applyAlignment="1">
      <alignment horizontal="center" wrapText="1"/>
    </xf>
    <xf numFmtId="4" fontId="33" fillId="48" borderId="38" xfId="0" applyNumberFormat="1" applyFont="1" applyFill="1" applyBorder="1" applyAlignment="1">
      <alignment horizontal="center" wrapText="1"/>
    </xf>
    <xf numFmtId="4" fontId="17" fillId="0" borderId="0" xfId="0" applyNumberFormat="1" applyFont="1"/>
    <xf numFmtId="0" fontId="40" fillId="0" borderId="15" xfId="0" applyFont="1" applyFill="1" applyBorder="1" applyAlignment="1">
      <alignment horizontal="justify" vertical="center"/>
    </xf>
    <xf numFmtId="0" fontId="0" fillId="2" borderId="11" xfId="0" applyFill="1" applyBorder="1" applyAlignment="1">
      <alignment horizontal="left" wrapText="1"/>
    </xf>
    <xf numFmtId="0" fontId="0" fillId="2" borderId="51" xfId="0" applyFill="1" applyBorder="1" applyAlignment="1">
      <alignment horizontal="left" wrapText="1"/>
    </xf>
    <xf numFmtId="0" fontId="0" fillId="2" borderId="51" xfId="0" applyFill="1" applyBorder="1" applyAlignment="1">
      <alignment horizontal="center" wrapText="1"/>
    </xf>
    <xf numFmtId="0" fontId="0" fillId="2" borderId="30" xfId="0" applyFill="1" applyBorder="1" applyAlignment="1">
      <alignment horizontal="center" wrapText="1"/>
    </xf>
    <xf numFmtId="0" fontId="0" fillId="0" borderId="0" xfId="0" applyBorder="1" applyAlignment="1">
      <alignment wrapText="1"/>
    </xf>
    <xf numFmtId="0" fontId="1" fillId="0" borderId="52" xfId="0" applyFont="1" applyBorder="1" applyAlignment="1">
      <alignment horizontal="center"/>
    </xf>
    <xf numFmtId="0" fontId="1" fillId="0" borderId="29" xfId="0" applyFont="1" applyBorder="1" applyAlignment="1">
      <alignment horizontal="center"/>
    </xf>
    <xf numFmtId="0" fontId="1" fillId="0" borderId="53" xfId="0" applyFont="1" applyBorder="1" applyAlignment="1">
      <alignment horizontal="center"/>
    </xf>
    <xf numFmtId="4" fontId="33" fillId="0" borderId="21" xfId="0" applyNumberFormat="1" applyFont="1" applyBorder="1"/>
    <xf numFmtId="4" fontId="33" fillId="0" borderId="12" xfId="0" applyNumberFormat="1" applyFont="1" applyBorder="1"/>
    <xf numFmtId="4" fontId="33" fillId="0" borderId="14" xfId="0" applyNumberFormat="1" applyFont="1" applyBorder="1"/>
    <xf numFmtId="4" fontId="33" fillId="48" borderId="31" xfId="0" applyNumberFormat="1" applyFont="1" applyFill="1" applyBorder="1" applyAlignment="1">
      <alignment horizontal="center" wrapText="1"/>
    </xf>
    <xf numFmtId="0" fontId="50" fillId="0" borderId="0" xfId="0" applyFont="1"/>
    <xf numFmtId="0" fontId="18" fillId="0" borderId="0" xfId="45"/>
    <xf numFmtId="0" fontId="43" fillId="0" borderId="0" xfId="0" applyFont="1"/>
    <xf numFmtId="0" fontId="51" fillId="0" borderId="0" xfId="0" applyFont="1"/>
    <xf numFmtId="0" fontId="52" fillId="0" borderId="0" xfId="45" applyFont="1"/>
    <xf numFmtId="0" fontId="53" fillId="0" borderId="0" xfId="0" applyFont="1"/>
    <xf numFmtId="0" fontId="47" fillId="5" borderId="0" xfId="29" applyFont="1" applyFill="1"/>
    <xf numFmtId="20" fontId="35" fillId="0" borderId="0" xfId="29" applyNumberFormat="1" applyFont="1" applyAlignment="1">
      <alignment horizontal="left"/>
    </xf>
    <xf numFmtId="20" fontId="35" fillId="0" borderId="0" xfId="29" applyNumberFormat="1" applyFont="1" applyAlignment="1">
      <alignment horizontal="right"/>
    </xf>
    <xf numFmtId="1" fontId="35" fillId="0" borderId="0" xfId="29" applyNumberFormat="1" applyFont="1" applyAlignment="1">
      <alignment horizontal="left"/>
    </xf>
    <xf numFmtId="0" fontId="48" fillId="4" borderId="0" xfId="29" applyFont="1" applyFill="1"/>
    <xf numFmtId="0" fontId="48" fillId="4" borderId="0" xfId="29" applyFont="1" applyFill="1" applyAlignment="1">
      <alignment horizontal="center"/>
    </xf>
    <xf numFmtId="0" fontId="48" fillId="4" borderId="0" xfId="29" applyFont="1" applyFill="1" applyAlignment="1">
      <alignment horizontal="right"/>
    </xf>
    <xf numFmtId="0" fontId="49" fillId="4" borderId="0" xfId="29" applyFont="1" applyFill="1"/>
    <xf numFmtId="0" fontId="35" fillId="4" borderId="0" xfId="29" applyFont="1" applyFill="1"/>
    <xf numFmtId="164" fontId="35" fillId="4" borderId="0" xfId="29" applyNumberFormat="1" applyFont="1" applyFill="1"/>
    <xf numFmtId="20" fontId="35" fillId="4" borderId="0" xfId="29" applyNumberFormat="1" applyFont="1" applyFill="1"/>
    <xf numFmtId="20" fontId="35" fillId="4" borderId="0" xfId="29" applyNumberFormat="1" applyFont="1" applyFill="1" applyAlignment="1">
      <alignment horizontal="right"/>
    </xf>
    <xf numFmtId="20" fontId="35" fillId="0" borderId="0" xfId="29" applyNumberFormat="1" applyFont="1"/>
    <xf numFmtId="164" fontId="35" fillId="0" borderId="0" xfId="29" applyNumberFormat="1" applyFont="1"/>
    <xf numFmtId="2" fontId="35" fillId="0" borderId="0" xfId="29" applyNumberFormat="1" applyFont="1" applyAlignment="1">
      <alignment horizontal="right"/>
    </xf>
    <xf numFmtId="0" fontId="35" fillId="0" borderId="0" xfId="29" applyFont="1" applyAlignment="1">
      <alignment horizontal="center"/>
    </xf>
    <xf numFmtId="0" fontId="33" fillId="0" borderId="0" xfId="29" applyFont="1"/>
    <xf numFmtId="0" fontId="38" fillId="4" borderId="0" xfId="29" applyFont="1" applyFill="1"/>
    <xf numFmtId="0" fontId="54" fillId="4" borderId="0" xfId="29" applyFont="1" applyFill="1"/>
    <xf numFmtId="0" fontId="33" fillId="4" borderId="0" xfId="29" applyFont="1" applyFill="1"/>
    <xf numFmtId="164" fontId="33" fillId="4" borderId="0" xfId="29" applyNumberFormat="1" applyFont="1" applyFill="1"/>
    <xf numFmtId="20" fontId="33" fillId="4" borderId="0" xfId="29" applyNumberFormat="1" applyFont="1" applyFill="1"/>
    <xf numFmtId="20" fontId="33" fillId="4" borderId="0" xfId="29" applyNumberFormat="1" applyFont="1" applyFill="1" applyAlignment="1">
      <alignment horizontal="right"/>
    </xf>
    <xf numFmtId="20" fontId="33" fillId="0" borderId="0" xfId="29" applyNumberFormat="1" applyFont="1"/>
    <xf numFmtId="0" fontId="33" fillId="0" borderId="0" xfId="29" applyFont="1" applyAlignment="1">
      <alignment horizontal="left"/>
    </xf>
    <xf numFmtId="164" fontId="33" fillId="0" borderId="0" xfId="29" applyNumberFormat="1" applyFont="1"/>
    <xf numFmtId="2" fontId="33" fillId="0" borderId="0" xfId="29" applyNumberFormat="1" applyFont="1" applyAlignment="1">
      <alignment horizontal="right"/>
    </xf>
    <xf numFmtId="0" fontId="55" fillId="0" borderId="0" xfId="29" applyFont="1"/>
    <xf numFmtId="0" fontId="56" fillId="0" borderId="0" xfId="0" applyFont="1"/>
    <xf numFmtId="0" fontId="58" fillId="0" borderId="0" xfId="29" applyFont="1" applyAlignment="1">
      <alignment horizontal="left"/>
    </xf>
    <xf numFmtId="0" fontId="61" fillId="0" borderId="0" xfId="29" applyFont="1"/>
    <xf numFmtId="0" fontId="59" fillId="0" borderId="0" xfId="29" applyFont="1" applyAlignment="1">
      <alignment horizontal="left"/>
    </xf>
    <xf numFmtId="3" fontId="35" fillId="0" borderId="0" xfId="29" applyNumberFormat="1" applyFont="1"/>
    <xf numFmtId="164" fontId="48" fillId="4" borderId="0" xfId="29" applyNumberFormat="1" applyFont="1" applyFill="1"/>
    <xf numFmtId="20" fontId="35" fillId="0" borderId="0" xfId="29" applyNumberFormat="1" applyFont="1" applyAlignment="1">
      <alignment horizontal="center"/>
    </xf>
    <xf numFmtId="0" fontId="57" fillId="0" borderId="0" xfId="0" applyFont="1" applyAlignment="1">
      <alignment vertical="center" wrapText="1"/>
    </xf>
    <xf numFmtId="0" fontId="58" fillId="0" borderId="0" xfId="0" applyFont="1" applyAlignment="1">
      <alignment vertical="center" wrapText="1"/>
    </xf>
    <xf numFmtId="0" fontId="61" fillId="0" borderId="0" xfId="29" applyFont="1" applyAlignment="1">
      <alignment horizontal="left"/>
    </xf>
    <xf numFmtId="20" fontId="35" fillId="4" borderId="0" xfId="29" applyNumberFormat="1" applyFont="1" applyFill="1" applyAlignment="1">
      <alignment horizontal="center"/>
    </xf>
    <xf numFmtId="0" fontId="48" fillId="0" borderId="0" xfId="29" applyFont="1"/>
    <xf numFmtId="164" fontId="48" fillId="0" borderId="0" xfId="29" applyNumberFormat="1" applyFont="1"/>
    <xf numFmtId="164" fontId="35" fillId="0" borderId="0" xfId="29" applyNumberFormat="1" applyFont="1" applyAlignment="1">
      <alignment horizontal="left"/>
    </xf>
    <xf numFmtId="3" fontId="35" fillId="0" borderId="0" xfId="29" applyNumberFormat="1" applyFont="1" applyAlignment="1">
      <alignment horizontal="left"/>
    </xf>
    <xf numFmtId="0" fontId="63" fillId="0" borderId="0" xfId="45" applyFont="1"/>
    <xf numFmtId="0" fontId="58" fillId="0" borderId="0" xfId="0" applyFont="1"/>
    <xf numFmtId="0" fontId="40" fillId="38" borderId="0" xfId="0" applyFont="1" applyFill="1" applyBorder="1" applyAlignment="1">
      <alignment horizontal="center" vertical="center"/>
    </xf>
    <xf numFmtId="4" fontId="33" fillId="48" borderId="54" xfId="0" applyNumberFormat="1" applyFont="1" applyFill="1" applyBorder="1" applyAlignment="1">
      <alignment horizontal="center" wrapText="1"/>
    </xf>
    <xf numFmtId="4" fontId="33" fillId="0" borderId="52" xfId="0" applyNumberFormat="1" applyFont="1" applyBorder="1"/>
    <xf numFmtId="4" fontId="33" fillId="0" borderId="29" xfId="0" applyNumberFormat="1" applyFont="1" applyBorder="1"/>
    <xf numFmtId="4" fontId="33" fillId="0" borderId="53" xfId="0" applyNumberFormat="1" applyFont="1" applyBorder="1"/>
    <xf numFmtId="4" fontId="33" fillId="49" borderId="11" xfId="0" applyNumberFormat="1" applyFont="1" applyFill="1" applyBorder="1" applyAlignment="1">
      <alignment horizontal="center" wrapText="1"/>
    </xf>
    <xf numFmtId="4" fontId="33" fillId="0" borderId="32" xfId="0" applyNumberFormat="1" applyFont="1" applyBorder="1"/>
    <xf numFmtId="4" fontId="33" fillId="0" borderId="34" xfId="0" applyNumberFormat="1" applyFont="1" applyBorder="1"/>
    <xf numFmtId="4" fontId="33" fillId="0" borderId="36" xfId="0" applyNumberFormat="1" applyFont="1" applyBorder="1"/>
    <xf numFmtId="4" fontId="64" fillId="0" borderId="23" xfId="0" applyNumberFormat="1" applyFont="1" applyBorder="1"/>
    <xf numFmtId="4" fontId="64" fillId="0" borderId="24" xfId="0" applyNumberFormat="1" applyFont="1" applyBorder="1"/>
    <xf numFmtId="4" fontId="64" fillId="0" borderId="25" xfId="0" applyNumberFormat="1" applyFont="1" applyBorder="1"/>
    <xf numFmtId="4" fontId="64" fillId="0" borderId="0" xfId="0" applyNumberFormat="1" applyFont="1"/>
    <xf numFmtId="0" fontId="12" fillId="0" borderId="0" xfId="30" applyFont="1" applyAlignment="1">
      <alignment horizontal="justify" vertical="center"/>
    </xf>
    <xf numFmtId="0" fontId="17" fillId="2" borderId="31" xfId="0" applyFont="1" applyFill="1" applyBorder="1"/>
    <xf numFmtId="0" fontId="17" fillId="2" borderId="38" xfId="0" applyFont="1" applyFill="1" applyBorder="1" applyAlignment="1">
      <alignment horizontal="center"/>
    </xf>
    <xf numFmtId="0" fontId="17" fillId="2" borderId="17" xfId="0" applyFont="1" applyFill="1" applyBorder="1" applyAlignment="1">
      <alignment horizontal="center"/>
    </xf>
    <xf numFmtId="0" fontId="9" fillId="0" borderId="20" xfId="0" applyFont="1" applyBorder="1"/>
    <xf numFmtId="0" fontId="10" fillId="0" borderId="20" xfId="0" applyFont="1" applyBorder="1"/>
    <xf numFmtId="0" fontId="9" fillId="0" borderId="27" xfId="0" applyFont="1" applyBorder="1"/>
    <xf numFmtId="0" fontId="9" fillId="0" borderId="22" xfId="0" applyFont="1" applyBorder="1" applyAlignment="1">
      <alignment horizontal="center"/>
    </xf>
    <xf numFmtId="0" fontId="9" fillId="0" borderId="13" xfId="0" applyFont="1" applyBorder="1" applyAlignment="1">
      <alignment horizontal="center"/>
    </xf>
    <xf numFmtId="0" fontId="10" fillId="0" borderId="13" xfId="0" applyFont="1" applyBorder="1" applyAlignment="1">
      <alignment horizontal="center"/>
    </xf>
    <xf numFmtId="0" fontId="9" fillId="0" borderId="0" xfId="0" applyFont="1" applyBorder="1" applyAlignment="1">
      <alignment horizontal="center"/>
    </xf>
    <xf numFmtId="0" fontId="0" fillId="52" borderId="33" xfId="0" applyFill="1" applyBorder="1"/>
    <xf numFmtId="0" fontId="48" fillId="4" borderId="0" xfId="29" applyFont="1" applyFill="1" applyAlignment="1">
      <alignment horizontal="center"/>
    </xf>
    <xf numFmtId="4" fontId="0" fillId="0" borderId="0" xfId="0" applyNumberFormat="1" applyFont="1"/>
    <xf numFmtId="4" fontId="0" fillId="0" borderId="0" xfId="0" applyNumberFormat="1" applyBorder="1"/>
    <xf numFmtId="0" fontId="0" fillId="50" borderId="0" xfId="0" applyFill="1" applyBorder="1" applyAlignment="1">
      <alignment horizontal="center"/>
    </xf>
    <xf numFmtId="0" fontId="0" fillId="45" borderId="35" xfId="0" applyFill="1" applyBorder="1" applyAlignment="1">
      <alignment horizontal="center"/>
    </xf>
    <xf numFmtId="0" fontId="41" fillId="0" borderId="35" xfId="0" applyFont="1" applyBorder="1"/>
    <xf numFmtId="0" fontId="0" fillId="50" borderId="12" xfId="0" applyFill="1" applyBorder="1" applyAlignment="1">
      <alignment horizontal="center"/>
    </xf>
    <xf numFmtId="14" fontId="40" fillId="41" borderId="21" xfId="0" applyNumberFormat="1" applyFont="1" applyFill="1" applyBorder="1" applyAlignment="1">
      <alignment horizontal="center" vertical="center"/>
    </xf>
    <xf numFmtId="0" fontId="40" fillId="41" borderId="22" xfId="0" applyFont="1" applyFill="1" applyBorder="1" applyAlignment="1">
      <alignment horizontal="center" vertical="center"/>
    </xf>
    <xf numFmtId="0" fontId="48" fillId="4" borderId="0" xfId="29" applyFont="1" applyFill="1" applyAlignment="1">
      <alignment horizontal="center"/>
    </xf>
    <xf numFmtId="0" fontId="0" fillId="38" borderId="29" xfId="0" applyFill="1" applyBorder="1" applyAlignment="1"/>
    <xf numFmtId="0" fontId="0" fillId="38" borderId="37" xfId="0" applyFill="1" applyBorder="1" applyAlignment="1"/>
    <xf numFmtId="0" fontId="0" fillId="38" borderId="33" xfId="0" applyFill="1" applyBorder="1" applyAlignment="1"/>
    <xf numFmtId="0" fontId="0" fillId="38" borderId="10" xfId="0" applyFill="1" applyBorder="1" applyAlignment="1">
      <alignment horizontal="center"/>
    </xf>
    <xf numFmtId="0" fontId="0" fillId="38" borderId="16" xfId="0" applyFill="1" applyBorder="1" applyAlignment="1">
      <alignment horizontal="center"/>
    </xf>
    <xf numFmtId="0" fontId="0" fillId="38" borderId="17" xfId="0" applyFill="1" applyBorder="1" applyAlignment="1">
      <alignment horizontal="center"/>
    </xf>
    <xf numFmtId="3" fontId="0" fillId="0" borderId="39" xfId="0" applyNumberFormat="1" applyBorder="1" applyAlignment="1">
      <alignment horizontal="center"/>
    </xf>
    <xf numFmtId="3" fontId="0" fillId="0" borderId="40" xfId="0" applyNumberFormat="1" applyBorder="1" applyAlignment="1">
      <alignment horizontal="center"/>
    </xf>
    <xf numFmtId="3" fontId="0" fillId="0" borderId="26" xfId="0" applyNumberFormat="1" applyBorder="1" applyAlignment="1">
      <alignment horizontal="center"/>
    </xf>
  </cellXfs>
  <cellStyles count="46">
    <cellStyle name="20 % – Zvýraznění1" xfId="1" builtinId="30" customBuiltin="1"/>
    <cellStyle name="20 % – Zvýraznění2" xfId="2" builtinId="34" customBuiltin="1"/>
    <cellStyle name="20 % – Zvýraznění3" xfId="3" builtinId="38" customBuiltin="1"/>
    <cellStyle name="20 % – Zvýraznění4" xfId="4" builtinId="42" customBuiltin="1"/>
    <cellStyle name="20 % – Zvýraznění5" xfId="5" builtinId="46" customBuiltin="1"/>
    <cellStyle name="20 % – Zvýraznění6" xfId="6" builtinId="50" customBuiltin="1"/>
    <cellStyle name="40 % – Zvýraznění1" xfId="7" builtinId="31" customBuiltin="1"/>
    <cellStyle name="40 % – Zvýraznění2" xfId="8" builtinId="35" customBuiltin="1"/>
    <cellStyle name="40 % – Zvýraznění3" xfId="9" builtinId="39" customBuiltin="1"/>
    <cellStyle name="40 % – Zvýraznění4" xfId="10" builtinId="43" customBuiltin="1"/>
    <cellStyle name="40 % – Zvýraznění5" xfId="11" builtinId="47" customBuiltin="1"/>
    <cellStyle name="40 % – Zvýraznění6" xfId="12" builtinId="51" customBuiltin="1"/>
    <cellStyle name="60 % – Zvýraznění1" xfId="13" builtinId="32" customBuiltin="1"/>
    <cellStyle name="60 % – Zvýraznění2" xfId="14" builtinId="36" customBuiltin="1"/>
    <cellStyle name="60 % – Zvýraznění3" xfId="15" builtinId="40" customBuiltin="1"/>
    <cellStyle name="60 % – Zvýraznění4" xfId="16" builtinId="44" customBuiltin="1"/>
    <cellStyle name="60 % – Zvýraznění5" xfId="17" builtinId="48" customBuiltin="1"/>
    <cellStyle name="60 % – Zvýraznění6" xfId="18" builtinId="52" customBuiltin="1"/>
    <cellStyle name="Celkem" xfId="19" builtinId="25" customBuiltin="1"/>
    <cellStyle name="Hypertextový odkaz" xfId="45" builtinId="8"/>
    <cellStyle name="Hypertextový odkaz 2" xfId="20"/>
    <cellStyle name="Chybně" xfId="21" builtinId="27" customBuiltin="1"/>
    <cellStyle name="Kontrolní buňka" xfId="22" builtinId="23" customBuiltin="1"/>
    <cellStyle name="Nadpis 1" xfId="23" builtinId="16" customBuiltin="1"/>
    <cellStyle name="Nadpis 2" xfId="24" builtinId="17" customBuiltin="1"/>
    <cellStyle name="Nadpis 3" xfId="25" builtinId="18" customBuiltin="1"/>
    <cellStyle name="Nadpis 4" xfId="26" builtinId="19" customBuiltin="1"/>
    <cellStyle name="Název" xfId="27" builtinId="15" customBuiltin="1"/>
    <cellStyle name="Neutrální" xfId="28" builtinId="28" customBuiltin="1"/>
    <cellStyle name="Normální" xfId="0" builtinId="0"/>
    <cellStyle name="Normální 2" xfId="29"/>
    <cellStyle name="Normální 3" xfId="30"/>
    <cellStyle name="Poznámka" xfId="31" builtinId="10" customBuiltin="1"/>
    <cellStyle name="Propojená buňka" xfId="32" builtinId="24" customBuiltin="1"/>
    <cellStyle name="Správně" xfId="33" builtinId="26" customBuiltin="1"/>
    <cellStyle name="Text upozornění" xfId="34" builtinId="11" customBuiltin="1"/>
    <cellStyle name="Vstup" xfId="35" builtinId="20" customBuiltin="1"/>
    <cellStyle name="Výpočet" xfId="36" builtinId="22" customBuiltin="1"/>
    <cellStyle name="Výstup" xfId="37" builtinId="21" customBuiltin="1"/>
    <cellStyle name="Vysvětlující text" xfId="38" builtinId="53" customBuiltin="1"/>
    <cellStyle name="Zvýraznění 1" xfId="39" builtinId="29" customBuiltin="1"/>
    <cellStyle name="Zvýraznění 2" xfId="40" builtinId="33" customBuiltin="1"/>
    <cellStyle name="Zvýraznění 3" xfId="41" builtinId="37" customBuiltin="1"/>
    <cellStyle name="Zvýraznění 4" xfId="42" builtinId="41" customBuiltin="1"/>
    <cellStyle name="Zvýraznění 5" xfId="43" builtinId="45" customBuiltin="1"/>
    <cellStyle name="Zvýraznění 6" xfId="44" builtinId="49"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1009650</xdr:colOff>
      <xdr:row>10</xdr:row>
      <xdr:rowOff>28574</xdr:rowOff>
    </xdr:from>
    <xdr:to>
      <xdr:col>9</xdr:col>
      <xdr:colOff>1257300</xdr:colOff>
      <xdr:row>19</xdr:row>
      <xdr:rowOff>161924</xdr:rowOff>
    </xdr:to>
    <xdr:sp macro="" textlink="">
      <xdr:nvSpPr>
        <xdr:cNvPr id="283" name="Šipka dolů 282"/>
        <xdr:cNvSpPr/>
      </xdr:nvSpPr>
      <xdr:spPr>
        <a:xfrm>
          <a:off x="10067925" y="1724024"/>
          <a:ext cx="247650" cy="15906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9</xdr:col>
      <xdr:colOff>847725</xdr:colOff>
      <xdr:row>27</xdr:row>
      <xdr:rowOff>38100</xdr:rowOff>
    </xdr:from>
    <xdr:to>
      <xdr:col>9</xdr:col>
      <xdr:colOff>1095375</xdr:colOff>
      <xdr:row>37</xdr:row>
      <xdr:rowOff>9525</xdr:rowOff>
    </xdr:to>
    <xdr:sp macro="" textlink="">
      <xdr:nvSpPr>
        <xdr:cNvPr id="4" name="Šipka dolů 3"/>
        <xdr:cNvSpPr/>
      </xdr:nvSpPr>
      <xdr:spPr>
        <a:xfrm>
          <a:off x="9858375" y="4543425"/>
          <a:ext cx="247650" cy="15906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9</xdr:col>
      <xdr:colOff>838200</xdr:colOff>
      <xdr:row>45</xdr:row>
      <xdr:rowOff>76200</xdr:rowOff>
    </xdr:from>
    <xdr:to>
      <xdr:col>9</xdr:col>
      <xdr:colOff>1085850</xdr:colOff>
      <xdr:row>48</xdr:row>
      <xdr:rowOff>19050</xdr:rowOff>
    </xdr:to>
    <xdr:sp macro="" textlink="">
      <xdr:nvSpPr>
        <xdr:cNvPr id="37" name="Šipka dolů 36"/>
        <xdr:cNvSpPr/>
      </xdr:nvSpPr>
      <xdr:spPr>
        <a:xfrm>
          <a:off x="9848850" y="7524750"/>
          <a:ext cx="247650" cy="5143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9</xdr:col>
      <xdr:colOff>971550</xdr:colOff>
      <xdr:row>53</xdr:row>
      <xdr:rowOff>142875</xdr:rowOff>
    </xdr:from>
    <xdr:to>
      <xdr:col>9</xdr:col>
      <xdr:colOff>1219200</xdr:colOff>
      <xdr:row>62</xdr:row>
      <xdr:rowOff>57150</xdr:rowOff>
    </xdr:to>
    <xdr:sp macro="" textlink="">
      <xdr:nvSpPr>
        <xdr:cNvPr id="38" name="Šipka dolů 37"/>
        <xdr:cNvSpPr/>
      </xdr:nvSpPr>
      <xdr:spPr>
        <a:xfrm>
          <a:off x="9982200" y="9029700"/>
          <a:ext cx="247650" cy="14859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1285875</xdr:colOff>
      <xdr:row>10</xdr:row>
      <xdr:rowOff>19049</xdr:rowOff>
    </xdr:from>
    <xdr:to>
      <xdr:col>9</xdr:col>
      <xdr:colOff>1533525</xdr:colOff>
      <xdr:row>20</xdr:row>
      <xdr:rowOff>152399</xdr:rowOff>
    </xdr:to>
    <xdr:sp macro="" textlink="">
      <xdr:nvSpPr>
        <xdr:cNvPr id="2" name="Šipka dolů 1"/>
        <xdr:cNvSpPr/>
      </xdr:nvSpPr>
      <xdr:spPr>
        <a:xfrm>
          <a:off x="10344150" y="1714499"/>
          <a:ext cx="247650" cy="15906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400050</xdr:colOff>
      <xdr:row>30</xdr:row>
      <xdr:rowOff>114300</xdr:rowOff>
    </xdr:from>
    <xdr:to>
      <xdr:col>4</xdr:col>
      <xdr:colOff>476250</xdr:colOff>
      <xdr:row>30</xdr:row>
      <xdr:rowOff>114300</xdr:rowOff>
    </xdr:to>
    <xdr:cxnSp macro="">
      <xdr:nvCxnSpPr>
        <xdr:cNvPr id="3" name="Přímá spojnice se šipkou 2"/>
        <xdr:cNvCxnSpPr/>
      </xdr:nvCxnSpPr>
      <xdr:spPr>
        <a:xfrm>
          <a:off x="1333500" y="7181850"/>
          <a:ext cx="31623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381000</xdr:colOff>
      <xdr:row>31</xdr:row>
      <xdr:rowOff>95250</xdr:rowOff>
    </xdr:from>
    <xdr:to>
      <xdr:col>4</xdr:col>
      <xdr:colOff>466725</xdr:colOff>
      <xdr:row>31</xdr:row>
      <xdr:rowOff>95250</xdr:rowOff>
    </xdr:to>
    <xdr:cxnSp macro="">
      <xdr:nvCxnSpPr>
        <xdr:cNvPr id="4" name="Přímá spojnice se šipkou 3"/>
        <xdr:cNvCxnSpPr/>
      </xdr:nvCxnSpPr>
      <xdr:spPr>
        <a:xfrm>
          <a:off x="2371725" y="7353300"/>
          <a:ext cx="21145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257174</xdr:colOff>
      <xdr:row>34</xdr:row>
      <xdr:rowOff>19050</xdr:rowOff>
    </xdr:from>
    <xdr:to>
      <xdr:col>5</xdr:col>
      <xdr:colOff>847725</xdr:colOff>
      <xdr:row>35</xdr:row>
      <xdr:rowOff>142875</xdr:rowOff>
    </xdr:to>
    <xdr:sp macro="" textlink="">
      <xdr:nvSpPr>
        <xdr:cNvPr id="14" name="Obdélník 13"/>
        <xdr:cNvSpPr/>
      </xdr:nvSpPr>
      <xdr:spPr>
        <a:xfrm>
          <a:off x="5362574" y="7848600"/>
          <a:ext cx="590551" cy="314325"/>
        </a:xfrm>
        <a:prstGeom prst="rect">
          <a:avLst/>
        </a:prstGeom>
        <a:solidFill>
          <a:schemeClr val="tx2">
            <a:lumMod val="40000"/>
            <a:lumOff val="6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lang="cs-CZ" sz="1100">
              <a:solidFill>
                <a:sysClr val="windowText" lastClr="000000"/>
              </a:solidFill>
            </a:rPr>
            <a:t>470,00</a:t>
          </a:r>
        </a:p>
      </xdr:txBody>
    </xdr:sp>
    <xdr:clientData/>
  </xdr:twoCellAnchor>
  <xdr:twoCellAnchor>
    <xdr:from>
      <xdr:col>4</xdr:col>
      <xdr:colOff>390526</xdr:colOff>
      <xdr:row>32</xdr:row>
      <xdr:rowOff>114300</xdr:rowOff>
    </xdr:from>
    <xdr:to>
      <xdr:col>5</xdr:col>
      <xdr:colOff>200025</xdr:colOff>
      <xdr:row>32</xdr:row>
      <xdr:rowOff>114300</xdr:rowOff>
    </xdr:to>
    <xdr:cxnSp macro="">
      <xdr:nvCxnSpPr>
        <xdr:cNvPr id="12" name="Přímá spojnice se šipkou 11"/>
        <xdr:cNvCxnSpPr/>
      </xdr:nvCxnSpPr>
      <xdr:spPr>
        <a:xfrm flipH="1">
          <a:off x="4410076" y="7562850"/>
          <a:ext cx="895349"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247650</xdr:colOff>
      <xdr:row>31</xdr:row>
      <xdr:rowOff>161925</xdr:rowOff>
    </xdr:from>
    <xdr:to>
      <xdr:col>5</xdr:col>
      <xdr:colOff>838200</xdr:colOff>
      <xdr:row>33</xdr:row>
      <xdr:rowOff>85725</xdr:rowOff>
    </xdr:to>
    <xdr:sp macro="" textlink="">
      <xdr:nvSpPr>
        <xdr:cNvPr id="16" name="Obdélník 15"/>
        <xdr:cNvSpPr/>
      </xdr:nvSpPr>
      <xdr:spPr>
        <a:xfrm>
          <a:off x="5353050" y="7419975"/>
          <a:ext cx="590550" cy="304800"/>
        </a:xfrm>
        <a:prstGeom prst="rect">
          <a:avLst/>
        </a:prstGeom>
        <a:solidFill>
          <a:schemeClr val="tx2">
            <a:lumMod val="40000"/>
            <a:lumOff val="6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lang="cs-CZ" sz="1100" b="0" cap="none" spc="0">
              <a:ln w="0"/>
              <a:solidFill>
                <a:schemeClr val="tx1"/>
              </a:solidFill>
              <a:effectLst>
                <a:outerShdw blurRad="38100" dist="19050" dir="2700000" algn="tl" rotWithShape="0">
                  <a:schemeClr val="dk1">
                    <a:alpha val="40000"/>
                  </a:schemeClr>
                </a:outerShdw>
              </a:effectLst>
            </a:rPr>
            <a:t>167,00</a:t>
          </a:r>
          <a:endParaRPr lang="cs-CZ" sz="1100">
            <a:solidFill>
              <a:sysClr val="windowText" lastClr="000000"/>
            </a:solidFill>
          </a:endParaRPr>
        </a:p>
      </xdr:txBody>
    </xdr:sp>
    <xdr:clientData/>
  </xdr:twoCellAnchor>
  <xdr:twoCellAnchor>
    <xdr:from>
      <xdr:col>3</xdr:col>
      <xdr:colOff>495300</xdr:colOff>
      <xdr:row>34</xdr:row>
      <xdr:rowOff>171450</xdr:rowOff>
    </xdr:from>
    <xdr:to>
      <xdr:col>5</xdr:col>
      <xdr:colOff>180975</xdr:colOff>
      <xdr:row>34</xdr:row>
      <xdr:rowOff>171450</xdr:rowOff>
    </xdr:to>
    <xdr:cxnSp macro="">
      <xdr:nvCxnSpPr>
        <xdr:cNvPr id="17" name="Přímá spojnice se šipkou 16"/>
        <xdr:cNvCxnSpPr/>
      </xdr:nvCxnSpPr>
      <xdr:spPr>
        <a:xfrm flipH="1">
          <a:off x="3524250" y="8001000"/>
          <a:ext cx="17621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info@kempukuceru.cz" TargetMode="External"/><Relationship Id="rId1" Type="http://schemas.openxmlformats.org/officeDocument/2006/relationships/hyperlink" Target="mailto:kempkrumlov2017@gmail.com"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info@kempukuceru.cz" TargetMode="External"/><Relationship Id="rId1" Type="http://schemas.openxmlformats.org/officeDocument/2006/relationships/hyperlink" Target="mailto:kempkrumlov2017@gmail.com" TargetMode="External"/><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workbookViewId="0">
      <selection activeCell="B37" sqref="B37"/>
    </sheetView>
  </sheetViews>
  <sheetFormatPr defaultColWidth="9.140625" defaultRowHeight="15" x14ac:dyDescent="0.25"/>
  <cols>
    <col min="1" max="1" width="6.7109375" customWidth="1"/>
    <col min="2" max="2" width="33.7109375" customWidth="1"/>
    <col min="3" max="3" width="14.42578125" customWidth="1"/>
    <col min="4" max="4" width="17.42578125" customWidth="1"/>
  </cols>
  <sheetData>
    <row r="1" spans="1:5" ht="15.75" x14ac:dyDescent="0.25">
      <c r="A1" s="35" t="s">
        <v>293</v>
      </c>
      <c r="B1" s="61"/>
      <c r="C1" s="61"/>
      <c r="D1" s="61"/>
      <c r="E1" s="22"/>
    </row>
    <row r="2" spans="1:5" x14ac:dyDescent="0.25">
      <c r="A2" s="46"/>
      <c r="B2" s="22"/>
      <c r="C2" s="22"/>
      <c r="D2" s="22"/>
      <c r="E2" s="22"/>
    </row>
    <row r="3" spans="1:5" ht="15.75" thickBot="1" x14ac:dyDescent="0.3">
      <c r="A3" s="46"/>
      <c r="B3" s="22"/>
      <c r="C3" s="22"/>
    </row>
    <row r="4" spans="1:5" ht="15.75" thickBot="1" x14ac:dyDescent="0.3">
      <c r="A4" s="255" t="s">
        <v>117</v>
      </c>
      <c r="B4" s="256" t="s">
        <v>116</v>
      </c>
      <c r="C4" s="257" t="s">
        <v>294</v>
      </c>
    </row>
    <row r="5" spans="1:5" x14ac:dyDescent="0.25">
      <c r="A5" s="63">
        <v>1</v>
      </c>
      <c r="B5" s="260" t="s">
        <v>0</v>
      </c>
      <c r="C5" s="261"/>
    </row>
    <row r="6" spans="1:5" x14ac:dyDescent="0.25">
      <c r="A6" s="25">
        <v>2</v>
      </c>
      <c r="B6" s="258" t="s">
        <v>27</v>
      </c>
      <c r="C6" s="262"/>
    </row>
    <row r="7" spans="1:5" x14ac:dyDescent="0.25">
      <c r="A7" s="25">
        <v>3</v>
      </c>
      <c r="B7" s="258" t="s">
        <v>7</v>
      </c>
      <c r="C7" s="262"/>
    </row>
    <row r="8" spans="1:5" x14ac:dyDescent="0.25">
      <c r="A8" s="25">
        <v>4</v>
      </c>
      <c r="B8" s="258" t="s">
        <v>8</v>
      </c>
      <c r="C8" s="262"/>
    </row>
    <row r="9" spans="1:5" x14ac:dyDescent="0.25">
      <c r="A9" s="25">
        <v>5</v>
      </c>
      <c r="B9" s="258" t="s">
        <v>9</v>
      </c>
      <c r="C9" s="262"/>
    </row>
    <row r="10" spans="1:5" x14ac:dyDescent="0.25">
      <c r="A10" s="25">
        <v>6</v>
      </c>
      <c r="B10" s="258" t="s">
        <v>10</v>
      </c>
      <c r="C10" s="262"/>
    </row>
    <row r="11" spans="1:5" x14ac:dyDescent="0.25">
      <c r="A11" s="25">
        <v>7</v>
      </c>
      <c r="B11" s="258" t="s">
        <v>16</v>
      </c>
      <c r="C11" s="262"/>
    </row>
    <row r="12" spans="1:5" x14ac:dyDescent="0.25">
      <c r="A12" s="25">
        <v>8</v>
      </c>
      <c r="B12" s="258" t="s">
        <v>17</v>
      </c>
      <c r="C12" s="262"/>
    </row>
    <row r="13" spans="1:5" x14ac:dyDescent="0.25">
      <c r="A13" s="25">
        <v>9</v>
      </c>
      <c r="B13" s="258" t="s">
        <v>18</v>
      </c>
      <c r="C13" s="262"/>
    </row>
    <row r="14" spans="1:5" x14ac:dyDescent="0.25">
      <c r="A14" s="25">
        <v>10</v>
      </c>
      <c r="B14" s="258" t="s">
        <v>237</v>
      </c>
      <c r="C14" s="262"/>
    </row>
    <row r="15" spans="1:5" x14ac:dyDescent="0.25">
      <c r="A15" s="25">
        <v>11</v>
      </c>
      <c r="B15" s="258" t="s">
        <v>15</v>
      </c>
      <c r="C15" s="262"/>
    </row>
    <row r="16" spans="1:5" x14ac:dyDescent="0.25">
      <c r="A16" s="25">
        <v>12</v>
      </c>
      <c r="B16" s="258" t="s">
        <v>156</v>
      </c>
      <c r="C16" s="262"/>
    </row>
    <row r="17" spans="1:3" x14ac:dyDescent="0.25">
      <c r="A17" s="25">
        <v>13</v>
      </c>
      <c r="B17" s="258" t="s">
        <v>262</v>
      </c>
      <c r="C17" s="262"/>
    </row>
    <row r="18" spans="1:3" x14ac:dyDescent="0.25">
      <c r="A18" s="25">
        <v>14</v>
      </c>
      <c r="B18" s="258" t="s">
        <v>263</v>
      </c>
      <c r="C18" s="262"/>
    </row>
    <row r="19" spans="1:3" x14ac:dyDescent="0.25">
      <c r="A19" s="25">
        <v>15</v>
      </c>
      <c r="B19" s="259" t="s">
        <v>158</v>
      </c>
      <c r="C19" s="263"/>
    </row>
    <row r="20" spans="1:3" x14ac:dyDescent="0.25">
      <c r="A20" s="25">
        <v>16</v>
      </c>
      <c r="B20" s="259" t="s">
        <v>266</v>
      </c>
      <c r="C20" s="263"/>
    </row>
    <row r="21" spans="1:3" x14ac:dyDescent="0.25">
      <c r="A21" s="25">
        <v>17</v>
      </c>
      <c r="B21" s="258" t="s">
        <v>19</v>
      </c>
      <c r="C21" s="262"/>
    </row>
    <row r="22" spans="1:3" x14ac:dyDescent="0.25">
      <c r="A22" s="25">
        <v>18</v>
      </c>
      <c r="B22" s="258" t="s">
        <v>226</v>
      </c>
      <c r="C22" s="262"/>
    </row>
    <row r="23" spans="1:3" x14ac:dyDescent="0.25">
      <c r="A23" s="25">
        <v>19</v>
      </c>
      <c r="B23" s="258" t="s">
        <v>20</v>
      </c>
      <c r="C23" s="262"/>
    </row>
    <row r="24" spans="1:3" x14ac:dyDescent="0.25">
      <c r="A24" s="25">
        <v>20</v>
      </c>
      <c r="B24" s="258" t="s">
        <v>21</v>
      </c>
      <c r="C24" s="262"/>
    </row>
    <row r="25" spans="1:3" x14ac:dyDescent="0.25">
      <c r="A25" s="25">
        <v>21</v>
      </c>
      <c r="B25" s="258" t="s">
        <v>198</v>
      </c>
      <c r="C25" s="262"/>
    </row>
    <row r="26" spans="1:3" x14ac:dyDescent="0.25">
      <c r="A26" s="25">
        <v>22</v>
      </c>
      <c r="B26" s="258" t="s">
        <v>199</v>
      </c>
      <c r="C26" s="262"/>
    </row>
    <row r="27" spans="1:3" x14ac:dyDescent="0.25">
      <c r="A27" s="25">
        <v>23</v>
      </c>
      <c r="B27" s="258" t="s">
        <v>230</v>
      </c>
      <c r="C27" s="262"/>
    </row>
    <row r="28" spans="1:3" x14ac:dyDescent="0.25">
      <c r="A28" s="25">
        <v>25</v>
      </c>
      <c r="B28" s="258" t="s">
        <v>228</v>
      </c>
      <c r="C28" s="262"/>
    </row>
    <row r="29" spans="1:3" x14ac:dyDescent="0.25">
      <c r="A29" s="25">
        <v>26</v>
      </c>
      <c r="B29" s="258" t="s">
        <v>229</v>
      </c>
      <c r="C29" s="262"/>
    </row>
    <row r="30" spans="1:3" x14ac:dyDescent="0.25">
      <c r="A30" s="25">
        <v>27</v>
      </c>
      <c r="B30" s="258" t="s">
        <v>265</v>
      </c>
      <c r="C30" s="262"/>
    </row>
    <row r="31" spans="1:3" x14ac:dyDescent="0.25">
      <c r="A31" s="25">
        <v>28</v>
      </c>
      <c r="B31" s="258" t="s">
        <v>204</v>
      </c>
      <c r="C31" s="262"/>
    </row>
    <row r="32" spans="1:3" x14ac:dyDescent="0.25">
      <c r="A32" s="25">
        <v>29</v>
      </c>
      <c r="B32" s="258" t="s">
        <v>205</v>
      </c>
      <c r="C32" s="262"/>
    </row>
    <row r="33" spans="1:3" x14ac:dyDescent="0.25">
      <c r="A33" s="25">
        <v>30</v>
      </c>
      <c r="B33" s="258" t="s">
        <v>297</v>
      </c>
      <c r="C33" s="262"/>
    </row>
    <row r="34" spans="1:3" x14ac:dyDescent="0.25">
      <c r="A34" s="25">
        <v>31</v>
      </c>
      <c r="B34" s="258" t="s">
        <v>432</v>
      </c>
      <c r="C34" s="262"/>
    </row>
    <row r="35" spans="1:3" x14ac:dyDescent="0.25">
      <c r="A35" s="25">
        <v>32</v>
      </c>
      <c r="B35" s="258" t="s">
        <v>297</v>
      </c>
      <c r="C35" s="262"/>
    </row>
    <row r="36" spans="1:3" x14ac:dyDescent="0.25">
      <c r="A36" s="25">
        <v>33</v>
      </c>
      <c r="B36" s="258" t="s">
        <v>442</v>
      </c>
      <c r="C36" s="262"/>
    </row>
    <row r="37" spans="1:3" x14ac:dyDescent="0.25">
      <c r="A37" s="25">
        <v>34</v>
      </c>
      <c r="B37" s="258" t="s">
        <v>464</v>
      </c>
      <c r="C37" s="262"/>
    </row>
    <row r="38" spans="1:3" x14ac:dyDescent="0.25">
      <c r="A38" s="22"/>
      <c r="B38" s="30"/>
      <c r="C38" s="264"/>
    </row>
    <row r="39" spans="1:3" s="22" customFormat="1" ht="15.75" thickBot="1" x14ac:dyDescent="0.3">
      <c r="B39" s="30"/>
      <c r="C39" s="30"/>
    </row>
    <row r="40" spans="1:3" x14ac:dyDescent="0.25">
      <c r="A40" s="63"/>
      <c r="B40" s="64" t="s">
        <v>24</v>
      </c>
      <c r="C40" s="65" t="s">
        <v>25</v>
      </c>
    </row>
    <row r="41" spans="1:3" x14ac:dyDescent="0.25">
      <c r="A41" s="25"/>
      <c r="B41" s="26" t="s">
        <v>26</v>
      </c>
      <c r="C41" s="66" t="s">
        <v>25</v>
      </c>
    </row>
    <row r="42" spans="1:3" x14ac:dyDescent="0.25">
      <c r="A42" s="25"/>
      <c r="B42" s="26" t="s">
        <v>28</v>
      </c>
      <c r="C42" s="66" t="s">
        <v>25</v>
      </c>
    </row>
    <row r="43" spans="1:3" x14ac:dyDescent="0.25">
      <c r="A43" s="25"/>
      <c r="B43" s="26" t="s">
        <v>11</v>
      </c>
      <c r="C43" s="66" t="s">
        <v>25</v>
      </c>
    </row>
    <row r="44" spans="1:3" x14ac:dyDescent="0.25">
      <c r="A44" s="25"/>
      <c r="B44" s="26" t="s">
        <v>14</v>
      </c>
      <c r="C44" s="66" t="s">
        <v>25</v>
      </c>
    </row>
    <row r="45" spans="1:3" x14ac:dyDescent="0.25">
      <c r="A45" s="25"/>
      <c r="B45" s="26" t="s">
        <v>3</v>
      </c>
      <c r="C45" s="66" t="s">
        <v>25</v>
      </c>
    </row>
    <row r="46" spans="1:3" x14ac:dyDescent="0.25">
      <c r="A46" s="25"/>
      <c r="B46" s="26" t="s">
        <v>4</v>
      </c>
      <c r="C46" s="66" t="s">
        <v>25</v>
      </c>
    </row>
    <row r="47" spans="1:3" x14ac:dyDescent="0.25">
      <c r="A47" s="25"/>
      <c r="B47" s="26" t="s">
        <v>5</v>
      </c>
      <c r="C47" s="66" t="s">
        <v>25</v>
      </c>
    </row>
    <row r="48" spans="1:3" x14ac:dyDescent="0.25">
      <c r="A48" s="25"/>
      <c r="B48" s="26" t="s">
        <v>118</v>
      </c>
      <c r="C48" s="66" t="s">
        <v>25</v>
      </c>
    </row>
    <row r="49" spans="1:3" x14ac:dyDescent="0.25">
      <c r="A49" s="25"/>
      <c r="B49" s="26" t="s">
        <v>22</v>
      </c>
      <c r="C49" s="66" t="s">
        <v>25</v>
      </c>
    </row>
    <row r="50" spans="1:3" x14ac:dyDescent="0.25">
      <c r="A50" s="25"/>
      <c r="B50" s="26" t="s">
        <v>23</v>
      </c>
      <c r="C50" s="66" t="s">
        <v>25</v>
      </c>
    </row>
    <row r="51" spans="1:3" x14ac:dyDescent="0.25">
      <c r="A51" s="25"/>
      <c r="B51" s="26" t="s">
        <v>29</v>
      </c>
      <c r="C51" s="66" t="s">
        <v>25</v>
      </c>
    </row>
    <row r="52" spans="1:3" x14ac:dyDescent="0.25">
      <c r="A52" s="25"/>
      <c r="B52" s="26" t="s">
        <v>1</v>
      </c>
      <c r="C52" s="66" t="s">
        <v>25</v>
      </c>
    </row>
    <row r="53" spans="1:3" x14ac:dyDescent="0.25">
      <c r="A53" s="25"/>
      <c r="B53" s="26" t="s">
        <v>2</v>
      </c>
      <c r="C53" s="66" t="s">
        <v>25</v>
      </c>
    </row>
    <row r="54" spans="1:3" x14ac:dyDescent="0.25">
      <c r="A54" s="25"/>
      <c r="B54" s="26" t="s">
        <v>6</v>
      </c>
      <c r="C54" s="66" t="s">
        <v>25</v>
      </c>
    </row>
    <row r="55" spans="1:3" x14ac:dyDescent="0.25">
      <c r="A55" s="25"/>
      <c r="B55" s="26" t="s">
        <v>119</v>
      </c>
      <c r="C55" s="66" t="s">
        <v>25</v>
      </c>
    </row>
    <row r="56" spans="1:3" x14ac:dyDescent="0.25">
      <c r="A56" s="25"/>
      <c r="B56" s="26" t="s">
        <v>138</v>
      </c>
      <c r="C56" s="66" t="s">
        <v>25</v>
      </c>
    </row>
    <row r="57" spans="1:3" x14ac:dyDescent="0.25">
      <c r="A57" s="25"/>
      <c r="B57" s="26" t="s">
        <v>12</v>
      </c>
      <c r="C57" s="66" t="s">
        <v>25</v>
      </c>
    </row>
    <row r="58" spans="1:3" x14ac:dyDescent="0.25">
      <c r="A58" s="25"/>
      <c r="B58" s="26" t="s">
        <v>13</v>
      </c>
      <c r="C58" s="66" t="s">
        <v>25</v>
      </c>
    </row>
    <row r="59" spans="1:3" x14ac:dyDescent="0.25">
      <c r="A59" s="25"/>
      <c r="B59" s="26" t="s">
        <v>155</v>
      </c>
      <c r="C59" s="66" t="s">
        <v>25</v>
      </c>
    </row>
    <row r="60" spans="1:3" x14ac:dyDescent="0.25">
      <c r="A60" s="25"/>
      <c r="B60" s="26" t="s">
        <v>159</v>
      </c>
      <c r="C60" s="66" t="s">
        <v>25</v>
      </c>
    </row>
    <row r="61" spans="1:3" ht="15.75" thickBot="1" x14ac:dyDescent="0.3">
      <c r="A61" s="28"/>
      <c r="B61" s="29" t="s">
        <v>157</v>
      </c>
      <c r="C61" s="67" t="s">
        <v>25</v>
      </c>
    </row>
  </sheetData>
  <pageMargins left="0.78740157499999996" right="0.78740157499999996" top="0.984251969" bottom="0.984251969" header="0.4921259845" footer="0.492125984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Z63"/>
  <sheetViews>
    <sheetView workbookViewId="0">
      <selection activeCell="G44" sqref="G44"/>
    </sheetView>
  </sheetViews>
  <sheetFormatPr defaultRowHeight="15" x14ac:dyDescent="0.25"/>
  <cols>
    <col min="1" max="1" width="6.7109375" customWidth="1"/>
    <col min="2" max="2" width="8" customWidth="1"/>
    <col min="3" max="3" width="21.5703125" customWidth="1"/>
    <col min="4" max="4" width="6.28515625" customWidth="1"/>
    <col min="5" max="5" width="13.42578125" customWidth="1"/>
    <col min="6" max="7" width="4.85546875" customWidth="1"/>
    <col min="8" max="8" width="5.7109375" customWidth="1"/>
    <col min="9" max="9" width="6" bestFit="1" customWidth="1"/>
    <col min="10" max="10" width="3.85546875" bestFit="1" customWidth="1"/>
    <col min="11" max="11" width="5.85546875" bestFit="1" customWidth="1"/>
    <col min="12" max="12" width="5.7109375" bestFit="1" customWidth="1"/>
    <col min="13" max="13" width="12" customWidth="1"/>
    <col min="14" max="15" width="9.42578125" customWidth="1"/>
    <col min="16" max="16" width="11.42578125" customWidth="1"/>
    <col min="17" max="17" width="11.85546875" customWidth="1"/>
    <col min="18" max="18" width="9" customWidth="1"/>
    <col min="19" max="19" width="11.85546875" customWidth="1"/>
    <col min="20" max="20" width="8.7109375" customWidth="1"/>
    <col min="21" max="21" width="9.42578125" customWidth="1"/>
    <col min="22" max="22" width="10.7109375" customWidth="1"/>
    <col min="23" max="23" width="11.42578125" customWidth="1"/>
    <col min="24" max="24" width="2.140625" style="22" customWidth="1"/>
    <col min="25" max="16384" width="9.140625" style="22"/>
  </cols>
  <sheetData>
    <row r="1" spans="1:26" ht="15.75" x14ac:dyDescent="0.25">
      <c r="A1" s="20" t="s">
        <v>295</v>
      </c>
      <c r="B1" s="31"/>
      <c r="C1" s="32"/>
      <c r="D1" s="32"/>
      <c r="E1" s="32"/>
      <c r="F1" s="32"/>
      <c r="G1" s="32"/>
      <c r="H1" s="32"/>
      <c r="I1" s="32"/>
      <c r="J1" s="32"/>
      <c r="K1" s="32"/>
      <c r="L1" s="32"/>
      <c r="M1" s="33"/>
    </row>
    <row r="2" spans="1:26" ht="15.75" x14ac:dyDescent="0.25">
      <c r="A2" s="34" t="s">
        <v>296</v>
      </c>
      <c r="B2" s="35"/>
      <c r="C2" s="36"/>
      <c r="D2" s="36"/>
      <c r="E2" s="36"/>
      <c r="F2" s="36"/>
      <c r="G2" s="36"/>
      <c r="H2" s="36"/>
      <c r="I2" s="36"/>
      <c r="J2" s="36"/>
      <c r="K2" s="36"/>
      <c r="L2" s="36"/>
      <c r="M2" s="37"/>
    </row>
    <row r="3" spans="1:26" ht="16.5" thickBot="1" x14ac:dyDescent="0.3">
      <c r="A3" s="38"/>
      <c r="B3" s="39"/>
      <c r="C3" s="40"/>
      <c r="D3" s="40"/>
      <c r="E3" s="40"/>
      <c r="F3" s="40"/>
      <c r="G3" s="40"/>
      <c r="H3" s="40"/>
      <c r="I3" s="40"/>
      <c r="J3" s="40"/>
      <c r="K3" s="40"/>
      <c r="L3" s="40"/>
      <c r="M3" s="41"/>
    </row>
    <row r="4" spans="1:26" x14ac:dyDescent="0.25">
      <c r="A4" s="42" t="s">
        <v>30</v>
      </c>
      <c r="B4" s="43"/>
      <c r="C4" s="44">
        <v>44748</v>
      </c>
      <c r="D4" s="44"/>
      <c r="E4" s="44">
        <v>44748</v>
      </c>
      <c r="F4" s="22"/>
      <c r="G4" s="22"/>
      <c r="H4" s="22"/>
      <c r="I4" s="22"/>
      <c r="J4" s="22"/>
      <c r="K4" s="22"/>
      <c r="L4" s="22"/>
      <c r="M4" s="45"/>
    </row>
    <row r="5" spans="1:26" ht="15.75" thickBot="1" x14ac:dyDescent="0.3">
      <c r="A5" s="21" t="s">
        <v>31</v>
      </c>
      <c r="B5" s="46"/>
      <c r="C5" s="22"/>
      <c r="D5" s="22"/>
      <c r="E5" s="88">
        <f>E4-C4</f>
        <v>0</v>
      </c>
      <c r="F5" s="47"/>
      <c r="G5" s="47"/>
      <c r="H5" s="47"/>
      <c r="I5" s="47"/>
      <c r="J5" s="47"/>
      <c r="K5" s="22"/>
      <c r="L5" s="22"/>
      <c r="M5" s="48"/>
    </row>
    <row r="6" spans="1:26" s="182" customFormat="1" ht="30" customHeight="1" thickBot="1" x14ac:dyDescent="0.3">
      <c r="A6" s="178" t="s">
        <v>137</v>
      </c>
      <c r="B6" s="179" t="s">
        <v>148</v>
      </c>
      <c r="C6" s="174" t="s">
        <v>32</v>
      </c>
      <c r="D6" s="180"/>
      <c r="E6" s="181" t="s">
        <v>33</v>
      </c>
      <c r="F6" s="181" t="s">
        <v>34</v>
      </c>
      <c r="G6" s="181" t="s">
        <v>299</v>
      </c>
      <c r="H6" s="181" t="s">
        <v>169</v>
      </c>
      <c r="I6" s="181" t="s">
        <v>35</v>
      </c>
      <c r="J6" s="181" t="s">
        <v>36</v>
      </c>
      <c r="K6" s="181" t="s">
        <v>37</v>
      </c>
      <c r="L6" s="181" t="s">
        <v>38</v>
      </c>
      <c r="M6" s="174" t="s">
        <v>121</v>
      </c>
      <c r="N6" s="189" t="s">
        <v>143</v>
      </c>
      <c r="O6" s="119" t="s">
        <v>167</v>
      </c>
      <c r="P6" s="119" t="s">
        <v>168</v>
      </c>
      <c r="Q6" s="119" t="s">
        <v>144</v>
      </c>
      <c r="R6" s="175" t="s">
        <v>170</v>
      </c>
      <c r="S6" s="173" t="s">
        <v>145</v>
      </c>
      <c r="T6" s="119" t="s">
        <v>194</v>
      </c>
      <c r="U6" s="242" t="s">
        <v>195</v>
      </c>
      <c r="V6" s="246" t="s">
        <v>171</v>
      </c>
      <c r="W6" s="120" t="s">
        <v>172</v>
      </c>
    </row>
    <row r="7" spans="1:26" x14ac:dyDescent="0.25">
      <c r="A7" s="155">
        <v>1</v>
      </c>
      <c r="B7" s="148"/>
      <c r="C7" s="64" t="s">
        <v>0</v>
      </c>
      <c r="D7" s="169"/>
      <c r="E7" s="93" t="s">
        <v>39</v>
      </c>
      <c r="F7" s="94">
        <v>1</v>
      </c>
      <c r="G7" s="94">
        <v>1</v>
      </c>
      <c r="H7" s="94">
        <v>1</v>
      </c>
      <c r="I7" s="95">
        <v>1</v>
      </c>
      <c r="J7" s="95" t="s">
        <v>48</v>
      </c>
      <c r="K7" s="95">
        <v>0</v>
      </c>
      <c r="L7" s="95">
        <v>0</v>
      </c>
      <c r="M7" s="183"/>
      <c r="N7" s="186">
        <f>270*4/2*0.897+0.62</f>
        <v>485</v>
      </c>
      <c r="O7" s="123">
        <v>0</v>
      </c>
      <c r="P7" s="123">
        <v>0</v>
      </c>
      <c r="Q7" s="123">
        <v>0</v>
      </c>
      <c r="R7" s="166">
        <v>0</v>
      </c>
      <c r="S7" s="163">
        <f>SUM(N7:R7)</f>
        <v>485</v>
      </c>
      <c r="T7" s="123">
        <v>0</v>
      </c>
      <c r="U7" s="243">
        <f>S7-T7</f>
        <v>485</v>
      </c>
      <c r="V7" s="247">
        <v>0</v>
      </c>
      <c r="W7" s="250">
        <f>S7-V7</f>
        <v>485</v>
      </c>
      <c r="Y7" s="268">
        <f>SUM(W7:W8)</f>
        <v>1455</v>
      </c>
      <c r="Z7" s="22" t="s">
        <v>437</v>
      </c>
    </row>
    <row r="8" spans="1:26" x14ac:dyDescent="0.25">
      <c r="A8" s="156">
        <v>2</v>
      </c>
      <c r="B8" s="149"/>
      <c r="C8" s="26" t="s">
        <v>27</v>
      </c>
      <c r="D8" s="170"/>
      <c r="E8" s="84" t="s">
        <v>227</v>
      </c>
      <c r="F8" s="69"/>
      <c r="G8" s="69">
        <v>1</v>
      </c>
      <c r="H8" s="69">
        <v>1</v>
      </c>
      <c r="I8" s="70">
        <v>1</v>
      </c>
      <c r="J8" s="70" t="s">
        <v>48</v>
      </c>
      <c r="K8" s="70">
        <v>1</v>
      </c>
      <c r="L8" s="70">
        <v>1</v>
      </c>
      <c r="M8" s="184"/>
      <c r="N8" s="187">
        <f>270*4*0.897+1.24</f>
        <v>970</v>
      </c>
      <c r="O8" s="124">
        <v>0</v>
      </c>
      <c r="P8" s="124">
        <v>0</v>
      </c>
      <c r="Q8" s="124">
        <v>0</v>
      </c>
      <c r="R8" s="167">
        <v>0</v>
      </c>
      <c r="S8" s="164">
        <f>SUM(N8:R8)</f>
        <v>970</v>
      </c>
      <c r="T8" s="124">
        <v>0</v>
      </c>
      <c r="U8" s="244">
        <f>S8-T8</f>
        <v>970</v>
      </c>
      <c r="V8" s="248">
        <v>0</v>
      </c>
      <c r="W8" s="251">
        <f>S8-V8</f>
        <v>970</v>
      </c>
    </row>
    <row r="9" spans="1:26" x14ac:dyDescent="0.25">
      <c r="A9" s="156">
        <v>3</v>
      </c>
      <c r="B9" s="149"/>
      <c r="C9" s="26" t="s">
        <v>297</v>
      </c>
      <c r="D9" s="170"/>
      <c r="E9" s="84" t="s">
        <v>298</v>
      </c>
      <c r="F9" s="69"/>
      <c r="G9" s="69">
        <v>1</v>
      </c>
      <c r="H9" s="69"/>
      <c r="I9" s="70"/>
      <c r="J9" s="70"/>
      <c r="K9" s="70">
        <v>1</v>
      </c>
      <c r="L9" s="70">
        <v>1</v>
      </c>
      <c r="M9" s="184"/>
      <c r="N9" s="187"/>
      <c r="O9" s="124"/>
      <c r="P9" s="124"/>
      <c r="Q9" s="124"/>
      <c r="R9" s="167"/>
      <c r="S9" s="164"/>
      <c r="T9" s="124"/>
      <c r="U9" s="244"/>
      <c r="V9" s="248"/>
      <c r="W9" s="251"/>
    </row>
    <row r="10" spans="1:26" x14ac:dyDescent="0.25">
      <c r="A10" s="156">
        <v>4</v>
      </c>
      <c r="B10" s="150"/>
      <c r="C10" s="26" t="s">
        <v>7</v>
      </c>
      <c r="D10" s="170"/>
      <c r="E10" s="84" t="s">
        <v>40</v>
      </c>
      <c r="F10" s="70">
        <v>1</v>
      </c>
      <c r="G10" s="70">
        <v>2</v>
      </c>
      <c r="H10" s="70">
        <v>1</v>
      </c>
      <c r="I10" s="70">
        <v>1</v>
      </c>
      <c r="J10" s="70" t="s">
        <v>48</v>
      </c>
      <c r="K10" s="70">
        <v>0</v>
      </c>
      <c r="L10" s="70">
        <v>0</v>
      </c>
      <c r="M10" s="184"/>
      <c r="N10" s="187">
        <f>270*4*0.897+1.24</f>
        <v>970</v>
      </c>
      <c r="O10" s="124">
        <v>0</v>
      </c>
      <c r="P10" s="124">
        <v>0</v>
      </c>
      <c r="Q10" s="124">
        <v>0</v>
      </c>
      <c r="R10" s="167">
        <v>0</v>
      </c>
      <c r="S10" s="164">
        <f>SUM(N10:R10)</f>
        <v>970</v>
      </c>
      <c r="T10" s="124">
        <v>0</v>
      </c>
      <c r="U10" s="244">
        <f>S10-T10</f>
        <v>970</v>
      </c>
      <c r="V10" s="248">
        <v>0</v>
      </c>
      <c r="W10" s="251">
        <f>S10-V10</f>
        <v>970</v>
      </c>
      <c r="Y10" s="268">
        <f>W10</f>
        <v>970</v>
      </c>
      <c r="Z10" s="22" t="s">
        <v>438</v>
      </c>
    </row>
    <row r="11" spans="1:26" x14ac:dyDescent="0.25">
      <c r="A11" s="156">
        <v>5</v>
      </c>
      <c r="B11" s="150"/>
      <c r="C11" s="26" t="s">
        <v>8</v>
      </c>
      <c r="D11" s="170"/>
      <c r="E11" s="84" t="s">
        <v>41</v>
      </c>
      <c r="F11" s="70"/>
      <c r="G11" s="70">
        <v>2</v>
      </c>
      <c r="H11" s="70"/>
      <c r="I11" s="70"/>
      <c r="J11" s="70"/>
      <c r="K11" s="70">
        <v>0</v>
      </c>
      <c r="L11" s="70">
        <v>0</v>
      </c>
      <c r="M11" s="184"/>
      <c r="N11" s="187"/>
      <c r="O11" s="124"/>
      <c r="P11" s="124"/>
      <c r="Q11" s="124"/>
      <c r="R11" s="167"/>
      <c r="S11" s="164"/>
      <c r="T11" s="124"/>
      <c r="U11" s="244"/>
      <c r="V11" s="248"/>
      <c r="W11" s="251"/>
    </row>
    <row r="12" spans="1:26" x14ac:dyDescent="0.25">
      <c r="A12" s="156">
        <v>6</v>
      </c>
      <c r="B12" s="151"/>
      <c r="C12" s="26" t="s">
        <v>16</v>
      </c>
      <c r="D12" s="170"/>
      <c r="E12" s="84" t="s">
        <v>175</v>
      </c>
      <c r="F12" s="70">
        <v>1</v>
      </c>
      <c r="G12" s="70">
        <v>2</v>
      </c>
      <c r="H12" s="70">
        <v>1</v>
      </c>
      <c r="I12" s="70">
        <v>1</v>
      </c>
      <c r="J12" s="70" t="s">
        <v>48</v>
      </c>
      <c r="K12" s="70">
        <v>0</v>
      </c>
      <c r="L12" s="70">
        <v>0</v>
      </c>
      <c r="M12" s="184"/>
      <c r="N12" s="187">
        <f>270*4*0.897+1.24</f>
        <v>970</v>
      </c>
      <c r="O12" s="124">
        <v>0</v>
      </c>
      <c r="P12" s="124">
        <v>0</v>
      </c>
      <c r="Q12" s="124">
        <v>0</v>
      </c>
      <c r="R12" s="167">
        <v>0</v>
      </c>
      <c r="S12" s="164">
        <f>SUM(N12:R12)</f>
        <v>970</v>
      </c>
      <c r="T12" s="124">
        <v>0</v>
      </c>
      <c r="U12" s="244">
        <f>S12-T12</f>
        <v>970</v>
      </c>
      <c r="V12" s="248">
        <v>0</v>
      </c>
      <c r="W12" s="251">
        <f>S12-V12</f>
        <v>970</v>
      </c>
      <c r="Y12" s="268">
        <f>W12</f>
        <v>970</v>
      </c>
      <c r="Z12" s="22" t="s">
        <v>439</v>
      </c>
    </row>
    <row r="13" spans="1:26" x14ac:dyDescent="0.25">
      <c r="A13" s="156">
        <v>7</v>
      </c>
      <c r="B13" s="151"/>
      <c r="C13" s="26" t="s">
        <v>17</v>
      </c>
      <c r="D13" s="170"/>
      <c r="E13" s="84" t="s">
        <v>176</v>
      </c>
      <c r="F13" s="70"/>
      <c r="G13" s="70">
        <v>2</v>
      </c>
      <c r="H13" s="70"/>
      <c r="I13" s="70"/>
      <c r="J13" s="70"/>
      <c r="K13" s="70">
        <v>0</v>
      </c>
      <c r="L13" s="70">
        <v>0</v>
      </c>
      <c r="M13" s="184"/>
      <c r="N13" s="187"/>
      <c r="O13" s="124"/>
      <c r="P13" s="124"/>
      <c r="Q13" s="124"/>
      <c r="R13" s="167"/>
      <c r="S13" s="164"/>
      <c r="T13" s="124"/>
      <c r="U13" s="244"/>
      <c r="V13" s="248"/>
      <c r="W13" s="251"/>
    </row>
    <row r="14" spans="1:26" x14ac:dyDescent="0.25">
      <c r="A14" s="156">
        <v>8</v>
      </c>
      <c r="B14" s="152"/>
      <c r="C14" s="26" t="s">
        <v>15</v>
      </c>
      <c r="D14" s="170"/>
      <c r="E14" s="84" t="s">
        <v>136</v>
      </c>
      <c r="F14" s="70">
        <v>1</v>
      </c>
      <c r="G14" s="70">
        <v>3</v>
      </c>
      <c r="H14" s="70">
        <v>1</v>
      </c>
      <c r="I14" s="70">
        <v>1</v>
      </c>
      <c r="J14" s="70" t="s">
        <v>47</v>
      </c>
      <c r="K14" s="70">
        <v>1</v>
      </c>
      <c r="L14" s="70">
        <v>0</v>
      </c>
      <c r="M14" s="184"/>
      <c r="N14" s="187">
        <f>(350*4*0.897)+(270*4/2*0.897)-5.18</f>
        <v>1734.9999999999998</v>
      </c>
      <c r="O14" s="124">
        <v>0</v>
      </c>
      <c r="P14" s="124">
        <v>160</v>
      </c>
      <c r="Q14" s="124">
        <v>0</v>
      </c>
      <c r="R14" s="167">
        <v>0</v>
      </c>
      <c r="S14" s="164">
        <f>SUM(N14:R14)</f>
        <v>1894.9999999999998</v>
      </c>
      <c r="T14" s="124">
        <v>0</v>
      </c>
      <c r="U14" s="244">
        <f>S14-T14</f>
        <v>1894.9999999999998</v>
      </c>
      <c r="V14" s="248">
        <v>0</v>
      </c>
      <c r="W14" s="251">
        <f>S14-V14</f>
        <v>1894.9999999999998</v>
      </c>
      <c r="Y14" s="268">
        <f>W14</f>
        <v>1894.9999999999998</v>
      </c>
      <c r="Z14" s="22" t="s">
        <v>440</v>
      </c>
    </row>
    <row r="15" spans="1:26" x14ac:dyDescent="0.25">
      <c r="A15" s="156">
        <v>9</v>
      </c>
      <c r="B15" s="162"/>
      <c r="C15" s="26" t="s">
        <v>156</v>
      </c>
      <c r="D15" s="170"/>
      <c r="E15" s="84" t="s">
        <v>160</v>
      </c>
      <c r="F15" s="70"/>
      <c r="G15" s="70">
        <v>3</v>
      </c>
      <c r="H15" s="70"/>
      <c r="I15" s="70"/>
      <c r="J15" s="70"/>
      <c r="K15" s="70">
        <v>1</v>
      </c>
      <c r="L15" s="70">
        <v>1</v>
      </c>
      <c r="M15" s="184"/>
      <c r="N15" s="187"/>
      <c r="O15" s="124"/>
      <c r="P15" s="124"/>
      <c r="Q15" s="124"/>
      <c r="R15" s="167"/>
      <c r="S15" s="164"/>
      <c r="T15" s="124"/>
      <c r="U15" s="244"/>
      <c r="V15" s="248"/>
      <c r="W15" s="251"/>
    </row>
    <row r="16" spans="1:26" x14ac:dyDescent="0.25">
      <c r="A16" s="156">
        <v>10</v>
      </c>
      <c r="B16" s="152"/>
      <c r="C16" s="27" t="s">
        <v>158</v>
      </c>
      <c r="D16" s="171"/>
      <c r="E16" s="84" t="s">
        <v>192</v>
      </c>
      <c r="F16" s="70"/>
      <c r="G16" s="70">
        <v>3</v>
      </c>
      <c r="H16" s="70"/>
      <c r="I16" s="70"/>
      <c r="J16" s="70"/>
      <c r="K16" s="70">
        <v>1</v>
      </c>
      <c r="L16" s="70">
        <v>1</v>
      </c>
      <c r="M16" s="184"/>
      <c r="N16" s="187"/>
      <c r="O16" s="124"/>
      <c r="P16" s="124"/>
      <c r="Q16" s="124"/>
      <c r="R16" s="167"/>
      <c r="S16" s="164"/>
      <c r="T16" s="124"/>
      <c r="U16" s="244"/>
      <c r="V16" s="248"/>
      <c r="W16" s="251"/>
    </row>
    <row r="17" spans="1:26" x14ac:dyDescent="0.25">
      <c r="A17" s="156">
        <v>11</v>
      </c>
      <c r="B17" s="152"/>
      <c r="C17" s="27" t="s">
        <v>266</v>
      </c>
      <c r="D17" s="171"/>
      <c r="E17" s="84" t="s">
        <v>267</v>
      </c>
      <c r="F17" s="70"/>
      <c r="G17" s="70">
        <v>3</v>
      </c>
      <c r="H17" s="70"/>
      <c r="I17" s="70"/>
      <c r="J17" s="70"/>
      <c r="K17" s="70">
        <v>1</v>
      </c>
      <c r="L17" s="70">
        <v>1</v>
      </c>
      <c r="M17" s="184"/>
      <c r="N17" s="187"/>
      <c r="O17" s="124"/>
      <c r="P17" s="124"/>
      <c r="Q17" s="124"/>
      <c r="R17" s="167"/>
      <c r="S17" s="164"/>
      <c r="T17" s="124"/>
      <c r="U17" s="244"/>
      <c r="V17" s="248"/>
      <c r="W17" s="251"/>
    </row>
    <row r="18" spans="1:26" x14ac:dyDescent="0.25">
      <c r="A18" s="156">
        <v>12</v>
      </c>
      <c r="B18" s="153"/>
      <c r="C18" s="26" t="s">
        <v>19</v>
      </c>
      <c r="D18" s="170"/>
      <c r="E18" s="84" t="s">
        <v>42</v>
      </c>
      <c r="F18" s="69">
        <v>1</v>
      </c>
      <c r="G18" s="69">
        <v>4</v>
      </c>
      <c r="H18" s="69">
        <v>1</v>
      </c>
      <c r="I18" s="70">
        <v>1</v>
      </c>
      <c r="J18" s="70" t="s">
        <v>48</v>
      </c>
      <c r="K18" s="70">
        <v>0</v>
      </c>
      <c r="L18" s="70">
        <v>0</v>
      </c>
      <c r="M18" s="184"/>
      <c r="N18" s="187">
        <f>270*4*0.897+1.24</f>
        <v>970</v>
      </c>
      <c r="O18" s="124">
        <v>0</v>
      </c>
      <c r="P18" s="124">
        <v>0</v>
      </c>
      <c r="Q18" s="124">
        <v>0</v>
      </c>
      <c r="R18" s="167">
        <v>0</v>
      </c>
      <c r="S18" s="164">
        <f>SUM(N18:R18)</f>
        <v>970</v>
      </c>
      <c r="T18" s="124">
        <v>0</v>
      </c>
      <c r="U18" s="244">
        <f>S18-T18</f>
        <v>970</v>
      </c>
      <c r="V18" s="248">
        <v>0</v>
      </c>
      <c r="W18" s="251">
        <f>S18-V18</f>
        <v>970</v>
      </c>
      <c r="Y18" s="268">
        <f>SUM(W18:W22)</f>
        <v>2910</v>
      </c>
      <c r="Z18" s="22" t="s">
        <v>441</v>
      </c>
    </row>
    <row r="19" spans="1:26" x14ac:dyDescent="0.25">
      <c r="A19" s="156">
        <v>13</v>
      </c>
      <c r="B19" s="153"/>
      <c r="C19" s="26" t="s">
        <v>442</v>
      </c>
      <c r="D19" s="170"/>
      <c r="E19" s="84" t="s">
        <v>443</v>
      </c>
      <c r="F19" s="69"/>
      <c r="G19" s="69">
        <v>4</v>
      </c>
      <c r="H19" s="69"/>
      <c r="I19" s="70"/>
      <c r="J19" s="70"/>
      <c r="K19" s="70">
        <v>1</v>
      </c>
      <c r="L19" s="70">
        <v>1</v>
      </c>
      <c r="M19" s="184"/>
      <c r="N19" s="187"/>
      <c r="O19" s="124"/>
      <c r="P19" s="124"/>
      <c r="Q19" s="124"/>
      <c r="R19" s="167"/>
      <c r="S19" s="164"/>
      <c r="T19" s="124"/>
      <c r="U19" s="244"/>
      <c r="V19" s="248"/>
      <c r="W19" s="251"/>
    </row>
    <row r="20" spans="1:26" x14ac:dyDescent="0.25">
      <c r="A20" s="156">
        <v>14</v>
      </c>
      <c r="B20" s="154"/>
      <c r="C20" s="26" t="s">
        <v>21</v>
      </c>
      <c r="D20" s="172"/>
      <c r="E20" s="84" t="s">
        <v>225</v>
      </c>
      <c r="F20" s="69"/>
      <c r="G20" s="69">
        <v>4</v>
      </c>
      <c r="H20" s="69"/>
      <c r="I20" s="70"/>
      <c r="J20" s="70"/>
      <c r="K20" s="70">
        <v>1</v>
      </c>
      <c r="L20" s="70">
        <v>0</v>
      </c>
      <c r="M20" s="184"/>
      <c r="N20" s="187"/>
      <c r="O20" s="124"/>
      <c r="P20" s="124"/>
      <c r="Q20" s="124"/>
      <c r="R20" s="167"/>
      <c r="S20" s="164"/>
      <c r="T20" s="124"/>
      <c r="U20" s="244"/>
      <c r="V20" s="248"/>
      <c r="W20" s="251"/>
    </row>
    <row r="21" spans="1:26" x14ac:dyDescent="0.25">
      <c r="A21" s="156">
        <v>15</v>
      </c>
      <c r="B21" s="154"/>
      <c r="C21" s="26" t="s">
        <v>204</v>
      </c>
      <c r="D21" s="170"/>
      <c r="E21" s="84" t="s">
        <v>422</v>
      </c>
      <c r="F21" s="69"/>
      <c r="G21" s="69">
        <v>4</v>
      </c>
      <c r="H21" s="69">
        <v>1</v>
      </c>
      <c r="I21" s="70">
        <v>1</v>
      </c>
      <c r="J21" s="70" t="s">
        <v>48</v>
      </c>
      <c r="K21" s="70">
        <v>1</v>
      </c>
      <c r="L21" s="70">
        <v>0</v>
      </c>
      <c r="M21" s="184"/>
      <c r="N21" s="187">
        <f>270*4*0.897+1.24</f>
        <v>970</v>
      </c>
      <c r="O21" s="124">
        <v>0</v>
      </c>
      <c r="P21" s="124">
        <v>0</v>
      </c>
      <c r="Q21" s="124">
        <v>0</v>
      </c>
      <c r="R21" s="167">
        <v>0</v>
      </c>
      <c r="S21" s="164">
        <f>SUM(N21:R21)</f>
        <v>970</v>
      </c>
      <c r="T21" s="124">
        <v>0</v>
      </c>
      <c r="U21" s="244">
        <f>S21-T21</f>
        <v>970</v>
      </c>
      <c r="V21" s="248">
        <v>0</v>
      </c>
      <c r="W21" s="251">
        <f>S21-V21</f>
        <v>970</v>
      </c>
    </row>
    <row r="22" spans="1:26" x14ac:dyDescent="0.25">
      <c r="A22" s="156">
        <v>16</v>
      </c>
      <c r="B22" s="265"/>
      <c r="C22" s="26" t="s">
        <v>20</v>
      </c>
      <c r="D22" s="172"/>
      <c r="E22" s="84" t="s">
        <v>433</v>
      </c>
      <c r="F22" s="69"/>
      <c r="G22" s="69">
        <v>4</v>
      </c>
      <c r="H22" s="69">
        <v>1</v>
      </c>
      <c r="I22" s="70">
        <v>1</v>
      </c>
      <c r="J22" s="70" t="s">
        <v>48</v>
      </c>
      <c r="K22" s="70">
        <v>1</v>
      </c>
      <c r="L22" s="70">
        <v>1</v>
      </c>
      <c r="M22" s="184"/>
      <c r="N22" s="187">
        <f>270*4*0.897+1.24</f>
        <v>970</v>
      </c>
      <c r="O22" s="124">
        <v>0</v>
      </c>
      <c r="P22" s="124">
        <v>0</v>
      </c>
      <c r="Q22" s="124">
        <v>0</v>
      </c>
      <c r="R22" s="167">
        <v>0</v>
      </c>
      <c r="S22" s="164">
        <f>SUM(N22:R22)</f>
        <v>970</v>
      </c>
      <c r="T22" s="124">
        <v>0</v>
      </c>
      <c r="U22" s="244">
        <f>S22-T22</f>
        <v>970</v>
      </c>
      <c r="V22" s="248">
        <v>0</v>
      </c>
      <c r="W22" s="251">
        <f>S22-V22</f>
        <v>970</v>
      </c>
    </row>
    <row r="23" spans="1:26" x14ac:dyDescent="0.25">
      <c r="A23" s="156">
        <v>17</v>
      </c>
      <c r="B23" s="265"/>
      <c r="C23" s="26" t="s">
        <v>432</v>
      </c>
      <c r="D23" s="172"/>
      <c r="E23" s="84" t="s">
        <v>434</v>
      </c>
      <c r="F23" s="69"/>
      <c r="G23" s="69">
        <v>4</v>
      </c>
      <c r="H23" s="69"/>
      <c r="I23" s="70"/>
      <c r="J23" s="70"/>
      <c r="K23" s="70">
        <v>1</v>
      </c>
      <c r="L23" s="70">
        <v>1</v>
      </c>
      <c r="M23" s="184"/>
      <c r="N23" s="187"/>
      <c r="O23" s="124"/>
      <c r="P23" s="124"/>
      <c r="Q23" s="124"/>
      <c r="R23" s="167"/>
      <c r="S23" s="164"/>
      <c r="T23" s="124"/>
      <c r="U23" s="244"/>
      <c r="V23" s="248"/>
      <c r="W23" s="251"/>
    </row>
    <row r="24" spans="1:26" x14ac:dyDescent="0.25">
      <c r="A24" s="156">
        <v>18</v>
      </c>
      <c r="B24" s="272"/>
      <c r="C24" s="26" t="s">
        <v>205</v>
      </c>
      <c r="D24" s="172"/>
      <c r="E24" s="84" t="s">
        <v>207</v>
      </c>
      <c r="F24" s="69"/>
      <c r="G24" s="69">
        <v>4</v>
      </c>
      <c r="H24" s="69">
        <v>1</v>
      </c>
      <c r="I24" s="70">
        <v>1</v>
      </c>
      <c r="J24" s="70" t="s">
        <v>48</v>
      </c>
      <c r="K24" s="70">
        <v>0</v>
      </c>
      <c r="L24" s="70">
        <v>0</v>
      </c>
      <c r="M24" s="184"/>
      <c r="N24" s="187">
        <v>0</v>
      </c>
      <c r="O24" s="124">
        <v>0</v>
      </c>
      <c r="P24" s="124">
        <v>0</v>
      </c>
      <c r="Q24" s="124">
        <v>0</v>
      </c>
      <c r="R24" s="167">
        <v>0</v>
      </c>
      <c r="S24" s="164">
        <f>SUM(N24:R24)</f>
        <v>0</v>
      </c>
      <c r="T24" s="124">
        <v>0</v>
      </c>
      <c r="U24" s="244">
        <f>S24-T24</f>
        <v>0</v>
      </c>
      <c r="V24" s="248">
        <v>0</v>
      </c>
      <c r="W24" s="251">
        <f>S24-V24</f>
        <v>0</v>
      </c>
    </row>
    <row r="25" spans="1:26" x14ac:dyDescent="0.25">
      <c r="A25" s="156">
        <v>19</v>
      </c>
      <c r="B25" s="269"/>
      <c r="C25" s="26" t="s">
        <v>464</v>
      </c>
      <c r="D25" s="172"/>
      <c r="E25" s="84" t="s">
        <v>465</v>
      </c>
      <c r="F25" s="69"/>
      <c r="G25" s="69">
        <v>4</v>
      </c>
      <c r="H25" s="69"/>
      <c r="I25" s="70"/>
      <c r="J25" s="70"/>
      <c r="K25" s="70">
        <v>1</v>
      </c>
      <c r="L25" s="70">
        <v>1</v>
      </c>
      <c r="M25" s="184"/>
      <c r="N25" s="187"/>
      <c r="O25" s="124"/>
      <c r="P25" s="124"/>
      <c r="Q25" s="124"/>
      <c r="R25" s="167"/>
      <c r="S25" s="164"/>
      <c r="T25" s="124"/>
      <c r="U25" s="244"/>
      <c r="V25" s="248"/>
      <c r="W25" s="251"/>
    </row>
    <row r="26" spans="1:26" ht="15.75" thickBot="1" x14ac:dyDescent="0.3">
      <c r="A26" s="157">
        <v>20</v>
      </c>
      <c r="B26" s="270"/>
      <c r="C26" s="29" t="s">
        <v>231</v>
      </c>
      <c r="D26" s="271"/>
      <c r="E26" s="146" t="s">
        <v>206</v>
      </c>
      <c r="F26" s="147">
        <v>1</v>
      </c>
      <c r="G26" s="147">
        <v>5</v>
      </c>
      <c r="H26" s="147"/>
      <c r="I26" s="126"/>
      <c r="J26" s="126"/>
      <c r="K26" s="126"/>
      <c r="L26" s="126">
        <v>0</v>
      </c>
      <c r="M26" s="185"/>
      <c r="N26" s="188"/>
      <c r="O26" s="125"/>
      <c r="P26" s="125"/>
      <c r="Q26" s="125"/>
      <c r="R26" s="168"/>
      <c r="S26" s="165"/>
      <c r="T26" s="125"/>
      <c r="U26" s="245"/>
      <c r="V26" s="249"/>
      <c r="W26" s="252"/>
    </row>
    <row r="27" spans="1:26" x14ac:dyDescent="0.25">
      <c r="A27" s="62"/>
      <c r="F27" s="77">
        <f>SUM(F7:F25)</f>
        <v>5</v>
      </c>
      <c r="G27" s="77"/>
      <c r="H27" s="77">
        <f t="shared" ref="H27:L27" si="0">SUM(H7:H25)</f>
        <v>9</v>
      </c>
      <c r="I27" s="77">
        <f t="shared" si="0"/>
        <v>9</v>
      </c>
      <c r="J27" s="77"/>
      <c r="K27" s="77">
        <f t="shared" si="0"/>
        <v>12</v>
      </c>
      <c r="L27" s="77">
        <f t="shared" si="0"/>
        <v>9</v>
      </c>
      <c r="M27" s="71"/>
      <c r="N27" s="68">
        <f t="shared" ref="N27:W27" si="1">SUM(N7:N24)</f>
        <v>8040</v>
      </c>
      <c r="O27" s="68">
        <f t="shared" si="1"/>
        <v>0</v>
      </c>
      <c r="P27" s="68">
        <f t="shared" si="1"/>
        <v>160</v>
      </c>
      <c r="Q27" s="68">
        <f t="shared" si="1"/>
        <v>0</v>
      </c>
      <c r="R27" s="68">
        <f t="shared" si="1"/>
        <v>0</v>
      </c>
      <c r="S27" s="68">
        <f t="shared" si="1"/>
        <v>8200</v>
      </c>
      <c r="T27" s="68">
        <f t="shared" si="1"/>
        <v>0</v>
      </c>
      <c r="U27" s="68">
        <f t="shared" si="1"/>
        <v>8200</v>
      </c>
      <c r="V27" s="68">
        <f t="shared" si="1"/>
        <v>0</v>
      </c>
      <c r="W27" s="253">
        <f t="shared" si="1"/>
        <v>8200</v>
      </c>
      <c r="Y27" s="268">
        <f>SUM(Y7:Y24)</f>
        <v>8200</v>
      </c>
    </row>
    <row r="28" spans="1:26" ht="15.75" thickBot="1" x14ac:dyDescent="0.3">
      <c r="F28" s="71"/>
      <c r="G28" s="71"/>
      <c r="H28" s="71"/>
      <c r="I28" s="71"/>
      <c r="J28" s="71"/>
      <c r="K28" s="71"/>
      <c r="L28" s="71"/>
      <c r="M28" s="71"/>
    </row>
    <row r="29" spans="1:26" x14ac:dyDescent="0.25">
      <c r="A29" s="23"/>
      <c r="B29" s="49"/>
      <c r="C29" s="50" t="s">
        <v>43</v>
      </c>
      <c r="D29" s="50"/>
      <c r="E29" s="24">
        <v>18</v>
      </c>
      <c r="F29" s="71"/>
      <c r="G29" s="71"/>
      <c r="H29" s="71"/>
      <c r="I29" s="71"/>
      <c r="J29" s="71"/>
      <c r="K29" s="71"/>
      <c r="L29" s="71"/>
      <c r="M29" s="71"/>
    </row>
    <row r="30" spans="1:26" x14ac:dyDescent="0.25">
      <c r="A30" s="52"/>
      <c r="B30" s="53"/>
      <c r="C30" s="54" t="s">
        <v>44</v>
      </c>
      <c r="D30" s="54"/>
      <c r="E30" s="55">
        <v>2</v>
      </c>
      <c r="I30" s="51"/>
      <c r="J30" s="51"/>
      <c r="K30" s="51"/>
      <c r="L30" s="51"/>
      <c r="Q30" t="s">
        <v>203</v>
      </c>
      <c r="U30" s="80">
        <v>8200</v>
      </c>
      <c r="V30" t="s">
        <v>307</v>
      </c>
    </row>
    <row r="31" spans="1:26" x14ac:dyDescent="0.25">
      <c r="A31" s="52"/>
      <c r="B31" s="53"/>
      <c r="C31" s="54" t="s">
        <v>120</v>
      </c>
      <c r="D31" s="54"/>
      <c r="E31" s="55">
        <v>0</v>
      </c>
      <c r="I31" s="51"/>
      <c r="J31" s="51"/>
      <c r="K31" s="51"/>
      <c r="L31" s="51"/>
      <c r="P31" t="s">
        <v>309</v>
      </c>
      <c r="Q31" t="s">
        <v>48</v>
      </c>
      <c r="R31" s="90">
        <v>7</v>
      </c>
      <c r="S31">
        <v>270</v>
      </c>
      <c r="T31" s="122">
        <v>4</v>
      </c>
      <c r="U31" s="68">
        <f>S31*R31*T31</f>
        <v>7560</v>
      </c>
      <c r="V31" s="127"/>
      <c r="W31" s="127">
        <v>604693732</v>
      </c>
    </row>
    <row r="32" spans="1:26" x14ac:dyDescent="0.25">
      <c r="A32" s="52"/>
      <c r="B32" s="53"/>
      <c r="C32" s="54" t="s">
        <v>45</v>
      </c>
      <c r="D32" s="54"/>
      <c r="E32" s="55">
        <f>SUM(E29:E31)</f>
        <v>20</v>
      </c>
      <c r="I32" s="51"/>
      <c r="J32" s="51"/>
      <c r="K32" s="51"/>
      <c r="L32" s="51"/>
      <c r="P32" t="s">
        <v>310</v>
      </c>
      <c r="Q32" t="s">
        <v>47</v>
      </c>
      <c r="R32" s="90">
        <v>1</v>
      </c>
      <c r="S32">
        <v>350</v>
      </c>
      <c r="T32" s="122">
        <v>4</v>
      </c>
      <c r="U32" s="68">
        <f t="shared" ref="U32:U33" si="2">S32*R32*T32</f>
        <v>1400</v>
      </c>
    </row>
    <row r="33" spans="1:23" ht="15.75" thickBot="1" x14ac:dyDescent="0.3">
      <c r="A33" s="56"/>
      <c r="B33" s="57"/>
      <c r="C33" s="58" t="s">
        <v>46</v>
      </c>
      <c r="D33" s="58"/>
      <c r="E33" s="59">
        <v>9</v>
      </c>
      <c r="I33" s="51"/>
      <c r="J33" s="51"/>
      <c r="K33" s="51"/>
      <c r="L33" s="51"/>
      <c r="Q33" t="s">
        <v>444</v>
      </c>
      <c r="R33" s="241">
        <v>1</v>
      </c>
      <c r="S33">
        <v>0</v>
      </c>
      <c r="U33" s="68">
        <f t="shared" si="2"/>
        <v>0</v>
      </c>
    </row>
    <row r="34" spans="1:23" x14ac:dyDescent="0.25">
      <c r="I34" s="60"/>
      <c r="J34" s="60"/>
      <c r="K34" s="51"/>
      <c r="L34" s="51"/>
      <c r="Q34" t="s">
        <v>38</v>
      </c>
      <c r="U34" s="68">
        <v>160</v>
      </c>
    </row>
    <row r="35" spans="1:23" ht="15.75" thickBot="1" x14ac:dyDescent="0.3">
      <c r="I35" s="60"/>
      <c r="J35" s="60"/>
      <c r="K35" s="51"/>
      <c r="L35" s="51"/>
      <c r="Q35" t="s">
        <v>421</v>
      </c>
      <c r="U35">
        <f>-9120/100*10</f>
        <v>-912</v>
      </c>
      <c r="W35" s="195" t="s">
        <v>308</v>
      </c>
    </row>
    <row r="36" spans="1:23" ht="15.75" thickBot="1" x14ac:dyDescent="0.3">
      <c r="C36" s="133" t="s">
        <v>447</v>
      </c>
      <c r="D36" s="134"/>
      <c r="Q36" t="s">
        <v>170</v>
      </c>
      <c r="U36" s="267">
        <v>-8</v>
      </c>
    </row>
    <row r="37" spans="1:23" x14ac:dyDescent="0.25">
      <c r="C37" s="135" t="s">
        <v>279</v>
      </c>
      <c r="D37" s="136" t="s">
        <v>48</v>
      </c>
      <c r="E37" s="140"/>
      <c r="Q37" t="s">
        <v>45</v>
      </c>
      <c r="U37" s="176">
        <f>SUM(U31:U36)</f>
        <v>8200</v>
      </c>
      <c r="W37" s="195" t="s">
        <v>308</v>
      </c>
    </row>
    <row r="38" spans="1:23" x14ac:dyDescent="0.25">
      <c r="C38" s="137" t="s">
        <v>280</v>
      </c>
      <c r="D38" s="138" t="s">
        <v>48</v>
      </c>
      <c r="E38" s="140"/>
      <c r="U38" s="190"/>
      <c r="W38" s="193" t="s">
        <v>302</v>
      </c>
    </row>
    <row r="39" spans="1:23" x14ac:dyDescent="0.25">
      <c r="C39" s="137" t="s">
        <v>300</v>
      </c>
      <c r="D39" s="138" t="s">
        <v>48</v>
      </c>
      <c r="E39" s="140"/>
      <c r="U39" s="190"/>
      <c r="W39" s="193" t="s">
        <v>303</v>
      </c>
    </row>
    <row r="40" spans="1:23" x14ac:dyDescent="0.25">
      <c r="C40" s="137" t="s">
        <v>268</v>
      </c>
      <c r="D40" s="138" t="s">
        <v>47</v>
      </c>
      <c r="E40" s="140"/>
      <c r="U40" s="190"/>
      <c r="W40" s="193" t="s">
        <v>306</v>
      </c>
    </row>
    <row r="41" spans="1:23" x14ac:dyDescent="0.25">
      <c r="C41" s="137" t="s">
        <v>177</v>
      </c>
      <c r="D41" s="138" t="s">
        <v>48</v>
      </c>
      <c r="E41" s="140"/>
      <c r="U41" s="190"/>
      <c r="W41" s="193" t="s">
        <v>304</v>
      </c>
    </row>
    <row r="42" spans="1:23" x14ac:dyDescent="0.25">
      <c r="C42" s="137" t="s">
        <v>423</v>
      </c>
      <c r="D42" s="138" t="s">
        <v>48</v>
      </c>
      <c r="E42" s="140"/>
      <c r="W42" s="194" t="s">
        <v>305</v>
      </c>
    </row>
    <row r="43" spans="1:23" x14ac:dyDescent="0.25">
      <c r="C43" s="137" t="s">
        <v>445</v>
      </c>
      <c r="D43" s="138" t="s">
        <v>48</v>
      </c>
      <c r="E43" s="140"/>
      <c r="U43" s="190"/>
      <c r="W43" s="193"/>
    </row>
    <row r="44" spans="1:23" x14ac:dyDescent="0.25">
      <c r="C44" s="137" t="s">
        <v>435</v>
      </c>
      <c r="D44" s="138" t="s">
        <v>48</v>
      </c>
      <c r="E44" s="140"/>
      <c r="U44" s="190"/>
      <c r="W44" s="193"/>
    </row>
    <row r="45" spans="1:23" x14ac:dyDescent="0.25">
      <c r="C45" s="91" t="s">
        <v>466</v>
      </c>
      <c r="D45" s="89" t="s">
        <v>446</v>
      </c>
      <c r="U45" s="190"/>
      <c r="W45" s="193"/>
    </row>
    <row r="46" spans="1:23" x14ac:dyDescent="0.25">
      <c r="C46" s="91"/>
      <c r="D46" s="89"/>
      <c r="W46" s="192"/>
    </row>
    <row r="47" spans="1:23" x14ac:dyDescent="0.25">
      <c r="C47" s="91">
        <v>7</v>
      </c>
      <c r="D47" s="89" t="s">
        <v>48</v>
      </c>
      <c r="U47" s="190"/>
      <c r="W47" s="193"/>
    </row>
    <row r="48" spans="1:23" x14ac:dyDescent="0.25">
      <c r="C48" s="91">
        <v>1</v>
      </c>
      <c r="D48" s="89" t="s">
        <v>47</v>
      </c>
      <c r="U48" s="190"/>
      <c r="W48" s="193"/>
    </row>
    <row r="49" spans="3:23" s="22" customFormat="1" ht="15.75" thickBot="1" x14ac:dyDescent="0.3">
      <c r="C49" s="92" t="s">
        <v>301</v>
      </c>
      <c r="D49" s="177" t="s">
        <v>48</v>
      </c>
      <c r="E49"/>
      <c r="F49"/>
      <c r="G49"/>
      <c r="H49"/>
      <c r="I49"/>
      <c r="J49"/>
      <c r="K49"/>
      <c r="L49"/>
      <c r="M49"/>
      <c r="N49"/>
      <c r="O49"/>
      <c r="P49"/>
      <c r="Q49"/>
      <c r="R49"/>
      <c r="S49"/>
      <c r="T49"/>
      <c r="U49" s="190"/>
      <c r="V49"/>
      <c r="W49" s="193"/>
    </row>
    <row r="50" spans="3:23" s="22" customFormat="1" ht="15.75" thickBot="1" x14ac:dyDescent="0.3">
      <c r="C50"/>
      <c r="D50"/>
      <c r="E50"/>
      <c r="F50"/>
      <c r="G50"/>
      <c r="H50"/>
      <c r="I50"/>
      <c r="J50"/>
      <c r="K50"/>
      <c r="L50"/>
      <c r="M50"/>
      <c r="N50"/>
      <c r="O50"/>
      <c r="P50"/>
      <c r="Q50"/>
      <c r="R50"/>
      <c r="S50"/>
      <c r="T50"/>
      <c r="U50" s="190"/>
      <c r="V50"/>
      <c r="W50" s="193"/>
    </row>
    <row r="51" spans="3:23" s="22" customFormat="1" x14ac:dyDescent="0.25">
      <c r="C51" s="273" t="s">
        <v>448</v>
      </c>
      <c r="D51" s="274"/>
      <c r="E51"/>
      <c r="F51"/>
      <c r="G51"/>
      <c r="H51"/>
      <c r="I51"/>
      <c r="J51"/>
      <c r="K51"/>
      <c r="L51"/>
      <c r="M51"/>
      <c r="N51"/>
      <c r="O51"/>
      <c r="P51"/>
      <c r="Q51"/>
      <c r="R51"/>
      <c r="S51"/>
      <c r="T51"/>
      <c r="U51"/>
      <c r="V51"/>
      <c r="W51" s="192"/>
    </row>
    <row r="52" spans="3:23" s="22" customFormat="1" x14ac:dyDescent="0.25">
      <c r="C52" s="137" t="s">
        <v>279</v>
      </c>
      <c r="D52" s="138" t="s">
        <v>48</v>
      </c>
      <c r="E52"/>
      <c r="F52"/>
      <c r="G52"/>
      <c r="H52"/>
      <c r="I52"/>
      <c r="J52"/>
      <c r="K52"/>
      <c r="L52"/>
      <c r="M52"/>
      <c r="N52"/>
      <c r="O52"/>
      <c r="P52"/>
      <c r="Q52"/>
      <c r="R52"/>
      <c r="S52"/>
      <c r="T52"/>
      <c r="U52" s="190"/>
      <c r="V52"/>
      <c r="W52" s="193"/>
    </row>
    <row r="53" spans="3:23" s="22" customFormat="1" x14ac:dyDescent="0.25">
      <c r="C53" s="137" t="s">
        <v>280</v>
      </c>
      <c r="D53" s="138" t="s">
        <v>48</v>
      </c>
      <c r="E53"/>
      <c r="F53"/>
      <c r="G53"/>
      <c r="H53"/>
      <c r="I53"/>
      <c r="J53"/>
      <c r="K53"/>
      <c r="L53"/>
      <c r="M53"/>
      <c r="N53"/>
      <c r="O53"/>
      <c r="P53"/>
      <c r="Q53"/>
      <c r="R53"/>
      <c r="S53"/>
      <c r="T53"/>
      <c r="U53" s="191"/>
      <c r="V53"/>
      <c r="W53" s="194"/>
    </row>
    <row r="54" spans="3:23" s="22" customFormat="1" x14ac:dyDescent="0.25">
      <c r="C54" s="137" t="s">
        <v>300</v>
      </c>
      <c r="D54" s="138" t="s">
        <v>48</v>
      </c>
      <c r="E54"/>
      <c r="F54"/>
      <c r="G54"/>
      <c r="H54"/>
      <c r="I54"/>
      <c r="J54"/>
      <c r="K54"/>
      <c r="L54"/>
      <c r="M54"/>
      <c r="N54"/>
      <c r="O54"/>
      <c r="P54"/>
      <c r="Q54"/>
      <c r="R54"/>
      <c r="S54"/>
      <c r="T54"/>
      <c r="U54" s="190"/>
      <c r="V54"/>
      <c r="W54" s="193"/>
    </row>
    <row r="55" spans="3:23" s="22" customFormat="1" x14ac:dyDescent="0.25">
      <c r="C55" s="137" t="s">
        <v>268</v>
      </c>
      <c r="D55" s="138" t="s">
        <v>47</v>
      </c>
      <c r="E55"/>
      <c r="F55"/>
      <c r="G55"/>
      <c r="H55"/>
      <c r="I55"/>
      <c r="J55"/>
      <c r="K55"/>
      <c r="L55"/>
      <c r="M55"/>
      <c r="N55"/>
      <c r="O55"/>
      <c r="P55"/>
      <c r="Q55"/>
      <c r="R55"/>
      <c r="S55"/>
      <c r="T55"/>
      <c r="U55" s="191"/>
      <c r="V55"/>
      <c r="W55" s="194"/>
    </row>
    <row r="56" spans="3:23" s="22" customFormat="1" x14ac:dyDescent="0.25">
      <c r="C56" s="137" t="s">
        <v>177</v>
      </c>
      <c r="D56" s="138" t="s">
        <v>48</v>
      </c>
      <c r="E56"/>
      <c r="F56"/>
      <c r="G56"/>
      <c r="H56"/>
      <c r="I56"/>
      <c r="J56"/>
      <c r="K56"/>
      <c r="L56"/>
      <c r="M56"/>
      <c r="N56"/>
      <c r="O56"/>
      <c r="P56"/>
      <c r="Q56"/>
      <c r="R56"/>
      <c r="S56"/>
      <c r="T56"/>
      <c r="U56"/>
      <c r="V56"/>
      <c r="W56" s="192"/>
    </row>
    <row r="57" spans="3:23" s="22" customFormat="1" x14ac:dyDescent="0.25">
      <c r="C57" s="137" t="s">
        <v>423</v>
      </c>
      <c r="D57" s="138" t="s">
        <v>48</v>
      </c>
      <c r="E57"/>
      <c r="F57"/>
      <c r="G57"/>
      <c r="H57"/>
      <c r="I57"/>
      <c r="J57"/>
      <c r="K57"/>
      <c r="L57"/>
      <c r="M57"/>
      <c r="N57"/>
      <c r="O57"/>
      <c r="P57"/>
      <c r="Q57"/>
      <c r="R57"/>
      <c r="S57"/>
      <c r="T57"/>
      <c r="U57"/>
      <c r="V57"/>
      <c r="W57" s="192"/>
    </row>
    <row r="58" spans="3:23" s="22" customFormat="1" x14ac:dyDescent="0.25">
      <c r="C58" s="137" t="s">
        <v>272</v>
      </c>
      <c r="D58" s="138" t="s">
        <v>48</v>
      </c>
      <c r="E58"/>
      <c r="F58"/>
      <c r="G58"/>
      <c r="H58"/>
      <c r="I58"/>
      <c r="J58"/>
      <c r="K58"/>
      <c r="L58"/>
      <c r="M58"/>
      <c r="N58"/>
      <c r="O58"/>
      <c r="P58"/>
      <c r="Q58"/>
      <c r="R58"/>
      <c r="S58"/>
      <c r="T58"/>
      <c r="U58"/>
      <c r="V58"/>
      <c r="W58"/>
    </row>
    <row r="59" spans="3:23" x14ac:dyDescent="0.25">
      <c r="C59" s="91" t="s">
        <v>466</v>
      </c>
      <c r="D59" s="138" t="s">
        <v>48</v>
      </c>
    </row>
    <row r="60" spans="3:23" x14ac:dyDescent="0.25">
      <c r="C60" s="91"/>
      <c r="D60" s="89"/>
    </row>
    <row r="61" spans="3:23" x14ac:dyDescent="0.25">
      <c r="C61" s="91">
        <v>6</v>
      </c>
      <c r="D61" s="89" t="s">
        <v>48</v>
      </c>
    </row>
    <row r="62" spans="3:23" x14ac:dyDescent="0.25">
      <c r="C62" s="91">
        <v>1</v>
      </c>
      <c r="D62" s="89" t="s">
        <v>47</v>
      </c>
    </row>
    <row r="63" spans="3:23" ht="15.75" thickBot="1" x14ac:dyDescent="0.3">
      <c r="C63" s="92" t="s">
        <v>301</v>
      </c>
      <c r="D63" s="177" t="s">
        <v>48</v>
      </c>
    </row>
  </sheetData>
  <pageMargins left="0.19685039370078741" right="0.19685039370078741" top="0.39370078740157483" bottom="0.39370078740157483" header="0.51181102362204722" footer="0.51181102362204722"/>
  <pageSetup paperSize="8"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53"/>
  <sheetViews>
    <sheetView workbookViewId="0">
      <selection activeCell="B15" sqref="B15"/>
    </sheetView>
  </sheetViews>
  <sheetFormatPr defaultRowHeight="12.75" x14ac:dyDescent="0.2"/>
  <cols>
    <col min="1" max="1" width="20.85546875" style="160" customWidth="1"/>
    <col min="2" max="2" width="39.140625" style="160" customWidth="1"/>
    <col min="3" max="3" width="5.5703125" style="160" customWidth="1"/>
    <col min="4" max="4" width="11.42578125" style="160" customWidth="1"/>
    <col min="5" max="5" width="10.7109375" style="160" customWidth="1"/>
    <col min="6" max="6" width="11.42578125" style="160" customWidth="1"/>
    <col min="7" max="7" width="12.7109375" style="160" customWidth="1"/>
    <col min="8" max="8" width="12.5703125" style="160" customWidth="1"/>
    <col min="9" max="9" width="11.42578125" style="160" customWidth="1"/>
    <col min="10" max="10" width="21.42578125" style="160" customWidth="1"/>
    <col min="11" max="11" width="29" style="160" customWidth="1"/>
    <col min="12" max="257" width="9.140625" style="160"/>
    <col min="258" max="258" width="20.85546875" style="160" customWidth="1"/>
    <col min="259" max="259" width="22.85546875" style="160" customWidth="1"/>
    <col min="260" max="260" width="11.42578125" style="160" customWidth="1"/>
    <col min="261" max="261" width="10.7109375" style="160" customWidth="1"/>
    <col min="262" max="262" width="11.42578125" style="160" customWidth="1"/>
    <col min="263" max="263" width="12.7109375" style="160" customWidth="1"/>
    <col min="264" max="264" width="12.5703125" style="160" customWidth="1"/>
    <col min="265" max="265" width="11.42578125" style="160" customWidth="1"/>
    <col min="266" max="513" width="9.140625" style="160"/>
    <col min="514" max="514" width="20.85546875" style="160" customWidth="1"/>
    <col min="515" max="515" width="22.85546875" style="160" customWidth="1"/>
    <col min="516" max="516" width="11.42578125" style="160" customWidth="1"/>
    <col min="517" max="517" width="10.7109375" style="160" customWidth="1"/>
    <col min="518" max="518" width="11.42578125" style="160" customWidth="1"/>
    <col min="519" max="519" width="12.7109375" style="160" customWidth="1"/>
    <col min="520" max="520" width="12.5703125" style="160" customWidth="1"/>
    <col min="521" max="521" width="11.42578125" style="160" customWidth="1"/>
    <col min="522" max="769" width="9.140625" style="160"/>
    <col min="770" max="770" width="20.85546875" style="160" customWidth="1"/>
    <col min="771" max="771" width="22.85546875" style="160" customWidth="1"/>
    <col min="772" max="772" width="11.42578125" style="160" customWidth="1"/>
    <col min="773" max="773" width="10.7109375" style="160" customWidth="1"/>
    <col min="774" max="774" width="11.42578125" style="160" customWidth="1"/>
    <col min="775" max="775" width="12.7109375" style="160" customWidth="1"/>
    <col min="776" max="776" width="12.5703125" style="160" customWidth="1"/>
    <col min="777" max="777" width="11.42578125" style="160" customWidth="1"/>
    <col min="778" max="1025" width="9.140625" style="160"/>
    <col min="1026" max="1026" width="20.85546875" style="160" customWidth="1"/>
    <col min="1027" max="1027" width="22.85546875" style="160" customWidth="1"/>
    <col min="1028" max="1028" width="11.42578125" style="160" customWidth="1"/>
    <col min="1029" max="1029" width="10.7109375" style="160" customWidth="1"/>
    <col min="1030" max="1030" width="11.42578125" style="160" customWidth="1"/>
    <col min="1031" max="1031" width="12.7109375" style="160" customWidth="1"/>
    <col min="1032" max="1032" width="12.5703125" style="160" customWidth="1"/>
    <col min="1033" max="1033" width="11.42578125" style="160" customWidth="1"/>
    <col min="1034" max="1281" width="9.140625" style="160"/>
    <col min="1282" max="1282" width="20.85546875" style="160" customWidth="1"/>
    <col min="1283" max="1283" width="22.85546875" style="160" customWidth="1"/>
    <col min="1284" max="1284" width="11.42578125" style="160" customWidth="1"/>
    <col min="1285" max="1285" width="10.7109375" style="160" customWidth="1"/>
    <col min="1286" max="1286" width="11.42578125" style="160" customWidth="1"/>
    <col min="1287" max="1287" width="12.7109375" style="160" customWidth="1"/>
    <col min="1288" max="1288" width="12.5703125" style="160" customWidth="1"/>
    <col min="1289" max="1289" width="11.42578125" style="160" customWidth="1"/>
    <col min="1290" max="1537" width="9.140625" style="160"/>
    <col min="1538" max="1538" width="20.85546875" style="160" customWidth="1"/>
    <col min="1539" max="1539" width="22.85546875" style="160" customWidth="1"/>
    <col min="1540" max="1540" width="11.42578125" style="160" customWidth="1"/>
    <col min="1541" max="1541" width="10.7109375" style="160" customWidth="1"/>
    <col min="1542" max="1542" width="11.42578125" style="160" customWidth="1"/>
    <col min="1543" max="1543" width="12.7109375" style="160" customWidth="1"/>
    <col min="1544" max="1544" width="12.5703125" style="160" customWidth="1"/>
    <col min="1545" max="1545" width="11.42578125" style="160" customWidth="1"/>
    <col min="1546" max="1793" width="9.140625" style="160"/>
    <col min="1794" max="1794" width="20.85546875" style="160" customWidth="1"/>
    <col min="1795" max="1795" width="22.85546875" style="160" customWidth="1"/>
    <col min="1796" max="1796" width="11.42578125" style="160" customWidth="1"/>
    <col min="1797" max="1797" width="10.7109375" style="160" customWidth="1"/>
    <col min="1798" max="1798" width="11.42578125" style="160" customWidth="1"/>
    <col min="1799" max="1799" width="12.7109375" style="160" customWidth="1"/>
    <col min="1800" max="1800" width="12.5703125" style="160" customWidth="1"/>
    <col min="1801" max="1801" width="11.42578125" style="160" customWidth="1"/>
    <col min="1802" max="2049" width="9.140625" style="160"/>
    <col min="2050" max="2050" width="20.85546875" style="160" customWidth="1"/>
    <col min="2051" max="2051" width="22.85546875" style="160" customWidth="1"/>
    <col min="2052" max="2052" width="11.42578125" style="160" customWidth="1"/>
    <col min="2053" max="2053" width="10.7109375" style="160" customWidth="1"/>
    <col min="2054" max="2054" width="11.42578125" style="160" customWidth="1"/>
    <col min="2055" max="2055" width="12.7109375" style="160" customWidth="1"/>
    <col min="2056" max="2056" width="12.5703125" style="160" customWidth="1"/>
    <col min="2057" max="2057" width="11.42578125" style="160" customWidth="1"/>
    <col min="2058" max="2305" width="9.140625" style="160"/>
    <col min="2306" max="2306" width="20.85546875" style="160" customWidth="1"/>
    <col min="2307" max="2307" width="22.85546875" style="160" customWidth="1"/>
    <col min="2308" max="2308" width="11.42578125" style="160" customWidth="1"/>
    <col min="2309" max="2309" width="10.7109375" style="160" customWidth="1"/>
    <col min="2310" max="2310" width="11.42578125" style="160" customWidth="1"/>
    <col min="2311" max="2311" width="12.7109375" style="160" customWidth="1"/>
    <col min="2312" max="2312" width="12.5703125" style="160" customWidth="1"/>
    <col min="2313" max="2313" width="11.42578125" style="160" customWidth="1"/>
    <col min="2314" max="2561" width="9.140625" style="160"/>
    <col min="2562" max="2562" width="20.85546875" style="160" customWidth="1"/>
    <col min="2563" max="2563" width="22.85546875" style="160" customWidth="1"/>
    <col min="2564" max="2564" width="11.42578125" style="160" customWidth="1"/>
    <col min="2565" max="2565" width="10.7109375" style="160" customWidth="1"/>
    <col min="2566" max="2566" width="11.42578125" style="160" customWidth="1"/>
    <col min="2567" max="2567" width="12.7109375" style="160" customWidth="1"/>
    <col min="2568" max="2568" width="12.5703125" style="160" customWidth="1"/>
    <col min="2569" max="2569" width="11.42578125" style="160" customWidth="1"/>
    <col min="2570" max="2817" width="9.140625" style="160"/>
    <col min="2818" max="2818" width="20.85546875" style="160" customWidth="1"/>
    <col min="2819" max="2819" width="22.85546875" style="160" customWidth="1"/>
    <col min="2820" max="2820" width="11.42578125" style="160" customWidth="1"/>
    <col min="2821" max="2821" width="10.7109375" style="160" customWidth="1"/>
    <col min="2822" max="2822" width="11.42578125" style="160" customWidth="1"/>
    <col min="2823" max="2823" width="12.7109375" style="160" customWidth="1"/>
    <col min="2824" max="2824" width="12.5703125" style="160" customWidth="1"/>
    <col min="2825" max="2825" width="11.42578125" style="160" customWidth="1"/>
    <col min="2826" max="3073" width="9.140625" style="160"/>
    <col min="3074" max="3074" width="20.85546875" style="160" customWidth="1"/>
    <col min="3075" max="3075" width="22.85546875" style="160" customWidth="1"/>
    <col min="3076" max="3076" width="11.42578125" style="160" customWidth="1"/>
    <col min="3077" max="3077" width="10.7109375" style="160" customWidth="1"/>
    <col min="3078" max="3078" width="11.42578125" style="160" customWidth="1"/>
    <col min="3079" max="3079" width="12.7109375" style="160" customWidth="1"/>
    <col min="3080" max="3080" width="12.5703125" style="160" customWidth="1"/>
    <col min="3081" max="3081" width="11.42578125" style="160" customWidth="1"/>
    <col min="3082" max="3329" width="9.140625" style="160"/>
    <col min="3330" max="3330" width="20.85546875" style="160" customWidth="1"/>
    <col min="3331" max="3331" width="22.85546875" style="160" customWidth="1"/>
    <col min="3332" max="3332" width="11.42578125" style="160" customWidth="1"/>
    <col min="3333" max="3333" width="10.7109375" style="160" customWidth="1"/>
    <col min="3334" max="3334" width="11.42578125" style="160" customWidth="1"/>
    <col min="3335" max="3335" width="12.7109375" style="160" customWidth="1"/>
    <col min="3336" max="3336" width="12.5703125" style="160" customWidth="1"/>
    <col min="3337" max="3337" width="11.42578125" style="160" customWidth="1"/>
    <col min="3338" max="3585" width="9.140625" style="160"/>
    <col min="3586" max="3586" width="20.85546875" style="160" customWidth="1"/>
    <col min="3587" max="3587" width="22.85546875" style="160" customWidth="1"/>
    <col min="3588" max="3588" width="11.42578125" style="160" customWidth="1"/>
    <col min="3589" max="3589" width="10.7109375" style="160" customWidth="1"/>
    <col min="3590" max="3590" width="11.42578125" style="160" customWidth="1"/>
    <col min="3591" max="3591" width="12.7109375" style="160" customWidth="1"/>
    <col min="3592" max="3592" width="12.5703125" style="160" customWidth="1"/>
    <col min="3593" max="3593" width="11.42578125" style="160" customWidth="1"/>
    <col min="3594" max="3841" width="9.140625" style="160"/>
    <col min="3842" max="3842" width="20.85546875" style="160" customWidth="1"/>
    <col min="3843" max="3843" width="22.85546875" style="160" customWidth="1"/>
    <col min="3844" max="3844" width="11.42578125" style="160" customWidth="1"/>
    <col min="3845" max="3845" width="10.7109375" style="160" customWidth="1"/>
    <col min="3846" max="3846" width="11.42578125" style="160" customWidth="1"/>
    <col min="3847" max="3847" width="12.7109375" style="160" customWidth="1"/>
    <col min="3848" max="3848" width="12.5703125" style="160" customWidth="1"/>
    <col min="3849" max="3849" width="11.42578125" style="160" customWidth="1"/>
    <col min="3850" max="4097" width="9.140625" style="160"/>
    <col min="4098" max="4098" width="20.85546875" style="160" customWidth="1"/>
    <col min="4099" max="4099" width="22.85546875" style="160" customWidth="1"/>
    <col min="4100" max="4100" width="11.42578125" style="160" customWidth="1"/>
    <col min="4101" max="4101" width="10.7109375" style="160" customWidth="1"/>
    <col min="4102" max="4102" width="11.42578125" style="160" customWidth="1"/>
    <col min="4103" max="4103" width="12.7109375" style="160" customWidth="1"/>
    <col min="4104" max="4104" width="12.5703125" style="160" customWidth="1"/>
    <col min="4105" max="4105" width="11.42578125" style="160" customWidth="1"/>
    <col min="4106" max="4353" width="9.140625" style="160"/>
    <col min="4354" max="4354" width="20.85546875" style="160" customWidth="1"/>
    <col min="4355" max="4355" width="22.85546875" style="160" customWidth="1"/>
    <col min="4356" max="4356" width="11.42578125" style="160" customWidth="1"/>
    <col min="4357" max="4357" width="10.7109375" style="160" customWidth="1"/>
    <col min="4358" max="4358" width="11.42578125" style="160" customWidth="1"/>
    <col min="4359" max="4359" width="12.7109375" style="160" customWidth="1"/>
    <col min="4360" max="4360" width="12.5703125" style="160" customWidth="1"/>
    <col min="4361" max="4361" width="11.42578125" style="160" customWidth="1"/>
    <col min="4362" max="4609" width="9.140625" style="160"/>
    <col min="4610" max="4610" width="20.85546875" style="160" customWidth="1"/>
    <col min="4611" max="4611" width="22.85546875" style="160" customWidth="1"/>
    <col min="4612" max="4612" width="11.42578125" style="160" customWidth="1"/>
    <col min="4613" max="4613" width="10.7109375" style="160" customWidth="1"/>
    <col min="4614" max="4614" width="11.42578125" style="160" customWidth="1"/>
    <col min="4615" max="4615" width="12.7109375" style="160" customWidth="1"/>
    <col min="4616" max="4616" width="12.5703125" style="160" customWidth="1"/>
    <col min="4617" max="4617" width="11.42578125" style="160" customWidth="1"/>
    <col min="4618" max="4865" width="9.140625" style="160"/>
    <col min="4866" max="4866" width="20.85546875" style="160" customWidth="1"/>
    <col min="4867" max="4867" width="22.85546875" style="160" customWidth="1"/>
    <col min="4868" max="4868" width="11.42578125" style="160" customWidth="1"/>
    <col min="4869" max="4869" width="10.7109375" style="160" customWidth="1"/>
    <col min="4870" max="4870" width="11.42578125" style="160" customWidth="1"/>
    <col min="4871" max="4871" width="12.7109375" style="160" customWidth="1"/>
    <col min="4872" max="4872" width="12.5703125" style="160" customWidth="1"/>
    <col min="4873" max="4873" width="11.42578125" style="160" customWidth="1"/>
    <col min="4874" max="5121" width="9.140625" style="160"/>
    <col min="5122" max="5122" width="20.85546875" style="160" customWidth="1"/>
    <col min="5123" max="5123" width="22.85546875" style="160" customWidth="1"/>
    <col min="5124" max="5124" width="11.42578125" style="160" customWidth="1"/>
    <col min="5125" max="5125" width="10.7109375" style="160" customWidth="1"/>
    <col min="5126" max="5126" width="11.42578125" style="160" customWidth="1"/>
    <col min="5127" max="5127" width="12.7109375" style="160" customWidth="1"/>
    <col min="5128" max="5128" width="12.5703125" style="160" customWidth="1"/>
    <col min="5129" max="5129" width="11.42578125" style="160" customWidth="1"/>
    <col min="5130" max="5377" width="9.140625" style="160"/>
    <col min="5378" max="5378" width="20.85546875" style="160" customWidth="1"/>
    <col min="5379" max="5379" width="22.85546875" style="160" customWidth="1"/>
    <col min="5380" max="5380" width="11.42578125" style="160" customWidth="1"/>
    <col min="5381" max="5381" width="10.7109375" style="160" customWidth="1"/>
    <col min="5382" max="5382" width="11.42578125" style="160" customWidth="1"/>
    <col min="5383" max="5383" width="12.7109375" style="160" customWidth="1"/>
    <col min="5384" max="5384" width="12.5703125" style="160" customWidth="1"/>
    <col min="5385" max="5385" width="11.42578125" style="160" customWidth="1"/>
    <col min="5386" max="5633" width="9.140625" style="160"/>
    <col min="5634" max="5634" width="20.85546875" style="160" customWidth="1"/>
    <col min="5635" max="5635" width="22.85546875" style="160" customWidth="1"/>
    <col min="5636" max="5636" width="11.42578125" style="160" customWidth="1"/>
    <col min="5637" max="5637" width="10.7109375" style="160" customWidth="1"/>
    <col min="5638" max="5638" width="11.42578125" style="160" customWidth="1"/>
    <col min="5639" max="5639" width="12.7109375" style="160" customWidth="1"/>
    <col min="5640" max="5640" width="12.5703125" style="160" customWidth="1"/>
    <col min="5641" max="5641" width="11.42578125" style="160" customWidth="1"/>
    <col min="5642" max="5889" width="9.140625" style="160"/>
    <col min="5890" max="5890" width="20.85546875" style="160" customWidth="1"/>
    <col min="5891" max="5891" width="22.85546875" style="160" customWidth="1"/>
    <col min="5892" max="5892" width="11.42578125" style="160" customWidth="1"/>
    <col min="5893" max="5893" width="10.7109375" style="160" customWidth="1"/>
    <col min="5894" max="5894" width="11.42578125" style="160" customWidth="1"/>
    <col min="5895" max="5895" width="12.7109375" style="160" customWidth="1"/>
    <col min="5896" max="5896" width="12.5703125" style="160" customWidth="1"/>
    <col min="5897" max="5897" width="11.42578125" style="160" customWidth="1"/>
    <col min="5898" max="6145" width="9.140625" style="160"/>
    <col min="6146" max="6146" width="20.85546875" style="160" customWidth="1"/>
    <col min="6147" max="6147" width="22.85546875" style="160" customWidth="1"/>
    <col min="6148" max="6148" width="11.42578125" style="160" customWidth="1"/>
    <col min="6149" max="6149" width="10.7109375" style="160" customWidth="1"/>
    <col min="6150" max="6150" width="11.42578125" style="160" customWidth="1"/>
    <col min="6151" max="6151" width="12.7109375" style="160" customWidth="1"/>
    <col min="6152" max="6152" width="12.5703125" style="160" customWidth="1"/>
    <col min="6153" max="6153" width="11.42578125" style="160" customWidth="1"/>
    <col min="6154" max="6401" width="9.140625" style="160"/>
    <col min="6402" max="6402" width="20.85546875" style="160" customWidth="1"/>
    <col min="6403" max="6403" width="22.85546875" style="160" customWidth="1"/>
    <col min="6404" max="6404" width="11.42578125" style="160" customWidth="1"/>
    <col min="6405" max="6405" width="10.7109375" style="160" customWidth="1"/>
    <col min="6406" max="6406" width="11.42578125" style="160" customWidth="1"/>
    <col min="6407" max="6407" width="12.7109375" style="160" customWidth="1"/>
    <col min="6408" max="6408" width="12.5703125" style="160" customWidth="1"/>
    <col min="6409" max="6409" width="11.42578125" style="160" customWidth="1"/>
    <col min="6410" max="6657" width="9.140625" style="160"/>
    <col min="6658" max="6658" width="20.85546875" style="160" customWidth="1"/>
    <col min="6659" max="6659" width="22.85546875" style="160" customWidth="1"/>
    <col min="6660" max="6660" width="11.42578125" style="160" customWidth="1"/>
    <col min="6661" max="6661" width="10.7109375" style="160" customWidth="1"/>
    <col min="6662" max="6662" width="11.42578125" style="160" customWidth="1"/>
    <col min="6663" max="6663" width="12.7109375" style="160" customWidth="1"/>
    <col min="6664" max="6664" width="12.5703125" style="160" customWidth="1"/>
    <col min="6665" max="6665" width="11.42578125" style="160" customWidth="1"/>
    <col min="6666" max="6913" width="9.140625" style="160"/>
    <col min="6914" max="6914" width="20.85546875" style="160" customWidth="1"/>
    <col min="6915" max="6915" width="22.85546875" style="160" customWidth="1"/>
    <col min="6916" max="6916" width="11.42578125" style="160" customWidth="1"/>
    <col min="6917" max="6917" width="10.7109375" style="160" customWidth="1"/>
    <col min="6918" max="6918" width="11.42578125" style="160" customWidth="1"/>
    <col min="6919" max="6919" width="12.7109375" style="160" customWidth="1"/>
    <col min="6920" max="6920" width="12.5703125" style="160" customWidth="1"/>
    <col min="6921" max="6921" width="11.42578125" style="160" customWidth="1"/>
    <col min="6922" max="7169" width="9.140625" style="160"/>
    <col min="7170" max="7170" width="20.85546875" style="160" customWidth="1"/>
    <col min="7171" max="7171" width="22.85546875" style="160" customWidth="1"/>
    <col min="7172" max="7172" width="11.42578125" style="160" customWidth="1"/>
    <col min="7173" max="7173" width="10.7109375" style="160" customWidth="1"/>
    <col min="7174" max="7174" width="11.42578125" style="160" customWidth="1"/>
    <col min="7175" max="7175" width="12.7109375" style="160" customWidth="1"/>
    <col min="7176" max="7176" width="12.5703125" style="160" customWidth="1"/>
    <col min="7177" max="7177" width="11.42578125" style="160" customWidth="1"/>
    <col min="7178" max="7425" width="9.140625" style="160"/>
    <col min="7426" max="7426" width="20.85546875" style="160" customWidth="1"/>
    <col min="7427" max="7427" width="22.85546875" style="160" customWidth="1"/>
    <col min="7428" max="7428" width="11.42578125" style="160" customWidth="1"/>
    <col min="7429" max="7429" width="10.7109375" style="160" customWidth="1"/>
    <col min="7430" max="7430" width="11.42578125" style="160" customWidth="1"/>
    <col min="7431" max="7431" width="12.7109375" style="160" customWidth="1"/>
    <col min="7432" max="7432" width="12.5703125" style="160" customWidth="1"/>
    <col min="7433" max="7433" width="11.42578125" style="160" customWidth="1"/>
    <col min="7434" max="7681" width="9.140625" style="160"/>
    <col min="7682" max="7682" width="20.85546875" style="160" customWidth="1"/>
    <col min="7683" max="7683" width="22.85546875" style="160" customWidth="1"/>
    <col min="7684" max="7684" width="11.42578125" style="160" customWidth="1"/>
    <col min="7685" max="7685" width="10.7109375" style="160" customWidth="1"/>
    <col min="7686" max="7686" width="11.42578125" style="160" customWidth="1"/>
    <col min="7687" max="7687" width="12.7109375" style="160" customWidth="1"/>
    <col min="7688" max="7688" width="12.5703125" style="160" customWidth="1"/>
    <col min="7689" max="7689" width="11.42578125" style="160" customWidth="1"/>
    <col min="7690" max="7937" width="9.140625" style="160"/>
    <col min="7938" max="7938" width="20.85546875" style="160" customWidth="1"/>
    <col min="7939" max="7939" width="22.85546875" style="160" customWidth="1"/>
    <col min="7940" max="7940" width="11.42578125" style="160" customWidth="1"/>
    <col min="7941" max="7941" width="10.7109375" style="160" customWidth="1"/>
    <col min="7942" max="7942" width="11.42578125" style="160" customWidth="1"/>
    <col min="7943" max="7943" width="12.7109375" style="160" customWidth="1"/>
    <col min="7944" max="7944" width="12.5703125" style="160" customWidth="1"/>
    <col min="7945" max="7945" width="11.42578125" style="160" customWidth="1"/>
    <col min="7946" max="8193" width="9.140625" style="160"/>
    <col min="8194" max="8194" width="20.85546875" style="160" customWidth="1"/>
    <col min="8195" max="8195" width="22.85546875" style="160" customWidth="1"/>
    <col min="8196" max="8196" width="11.42578125" style="160" customWidth="1"/>
    <col min="8197" max="8197" width="10.7109375" style="160" customWidth="1"/>
    <col min="8198" max="8198" width="11.42578125" style="160" customWidth="1"/>
    <col min="8199" max="8199" width="12.7109375" style="160" customWidth="1"/>
    <col min="8200" max="8200" width="12.5703125" style="160" customWidth="1"/>
    <col min="8201" max="8201" width="11.42578125" style="160" customWidth="1"/>
    <col min="8202" max="8449" width="9.140625" style="160"/>
    <col min="8450" max="8450" width="20.85546875" style="160" customWidth="1"/>
    <col min="8451" max="8451" width="22.85546875" style="160" customWidth="1"/>
    <col min="8452" max="8452" width="11.42578125" style="160" customWidth="1"/>
    <col min="8453" max="8453" width="10.7109375" style="160" customWidth="1"/>
    <col min="8454" max="8454" width="11.42578125" style="160" customWidth="1"/>
    <col min="8455" max="8455" width="12.7109375" style="160" customWidth="1"/>
    <col min="8456" max="8456" width="12.5703125" style="160" customWidth="1"/>
    <col min="8457" max="8457" width="11.42578125" style="160" customWidth="1"/>
    <col min="8458" max="8705" width="9.140625" style="160"/>
    <col min="8706" max="8706" width="20.85546875" style="160" customWidth="1"/>
    <col min="8707" max="8707" width="22.85546875" style="160" customWidth="1"/>
    <col min="8708" max="8708" width="11.42578125" style="160" customWidth="1"/>
    <col min="8709" max="8709" width="10.7109375" style="160" customWidth="1"/>
    <col min="8710" max="8710" width="11.42578125" style="160" customWidth="1"/>
    <col min="8711" max="8711" width="12.7109375" style="160" customWidth="1"/>
    <col min="8712" max="8712" width="12.5703125" style="160" customWidth="1"/>
    <col min="8713" max="8713" width="11.42578125" style="160" customWidth="1"/>
    <col min="8714" max="8961" width="9.140625" style="160"/>
    <col min="8962" max="8962" width="20.85546875" style="160" customWidth="1"/>
    <col min="8963" max="8963" width="22.85546875" style="160" customWidth="1"/>
    <col min="8964" max="8964" width="11.42578125" style="160" customWidth="1"/>
    <col min="8965" max="8965" width="10.7109375" style="160" customWidth="1"/>
    <col min="8966" max="8966" width="11.42578125" style="160" customWidth="1"/>
    <col min="8967" max="8967" width="12.7109375" style="160" customWidth="1"/>
    <col min="8968" max="8968" width="12.5703125" style="160" customWidth="1"/>
    <col min="8969" max="8969" width="11.42578125" style="160" customWidth="1"/>
    <col min="8970" max="9217" width="9.140625" style="160"/>
    <col min="9218" max="9218" width="20.85546875" style="160" customWidth="1"/>
    <col min="9219" max="9219" width="22.85546875" style="160" customWidth="1"/>
    <col min="9220" max="9220" width="11.42578125" style="160" customWidth="1"/>
    <col min="9221" max="9221" width="10.7109375" style="160" customWidth="1"/>
    <col min="9222" max="9222" width="11.42578125" style="160" customWidth="1"/>
    <col min="9223" max="9223" width="12.7109375" style="160" customWidth="1"/>
    <col min="9224" max="9224" width="12.5703125" style="160" customWidth="1"/>
    <col min="9225" max="9225" width="11.42578125" style="160" customWidth="1"/>
    <col min="9226" max="9473" width="9.140625" style="160"/>
    <col min="9474" max="9474" width="20.85546875" style="160" customWidth="1"/>
    <col min="9475" max="9475" width="22.85546875" style="160" customWidth="1"/>
    <col min="9476" max="9476" width="11.42578125" style="160" customWidth="1"/>
    <col min="9477" max="9477" width="10.7109375" style="160" customWidth="1"/>
    <col min="9478" max="9478" width="11.42578125" style="160" customWidth="1"/>
    <col min="9479" max="9479" width="12.7109375" style="160" customWidth="1"/>
    <col min="9480" max="9480" width="12.5703125" style="160" customWidth="1"/>
    <col min="9481" max="9481" width="11.42578125" style="160" customWidth="1"/>
    <col min="9482" max="9729" width="9.140625" style="160"/>
    <col min="9730" max="9730" width="20.85546875" style="160" customWidth="1"/>
    <col min="9731" max="9731" width="22.85546875" style="160" customWidth="1"/>
    <col min="9732" max="9732" width="11.42578125" style="160" customWidth="1"/>
    <col min="9733" max="9733" width="10.7109375" style="160" customWidth="1"/>
    <col min="9734" max="9734" width="11.42578125" style="160" customWidth="1"/>
    <col min="9735" max="9735" width="12.7109375" style="160" customWidth="1"/>
    <col min="9736" max="9736" width="12.5703125" style="160" customWidth="1"/>
    <col min="9737" max="9737" width="11.42578125" style="160" customWidth="1"/>
    <col min="9738" max="9985" width="9.140625" style="160"/>
    <col min="9986" max="9986" width="20.85546875" style="160" customWidth="1"/>
    <col min="9987" max="9987" width="22.85546875" style="160" customWidth="1"/>
    <col min="9988" max="9988" width="11.42578125" style="160" customWidth="1"/>
    <col min="9989" max="9989" width="10.7109375" style="160" customWidth="1"/>
    <col min="9990" max="9990" width="11.42578125" style="160" customWidth="1"/>
    <col min="9991" max="9991" width="12.7109375" style="160" customWidth="1"/>
    <col min="9992" max="9992" width="12.5703125" style="160" customWidth="1"/>
    <col min="9993" max="9993" width="11.42578125" style="160" customWidth="1"/>
    <col min="9994" max="10241" width="9.140625" style="160"/>
    <col min="10242" max="10242" width="20.85546875" style="160" customWidth="1"/>
    <col min="10243" max="10243" width="22.85546875" style="160" customWidth="1"/>
    <col min="10244" max="10244" width="11.42578125" style="160" customWidth="1"/>
    <col min="10245" max="10245" width="10.7109375" style="160" customWidth="1"/>
    <col min="10246" max="10246" width="11.42578125" style="160" customWidth="1"/>
    <col min="10247" max="10247" width="12.7109375" style="160" customWidth="1"/>
    <col min="10248" max="10248" width="12.5703125" style="160" customWidth="1"/>
    <col min="10249" max="10249" width="11.42578125" style="160" customWidth="1"/>
    <col min="10250" max="10497" width="9.140625" style="160"/>
    <col min="10498" max="10498" width="20.85546875" style="160" customWidth="1"/>
    <col min="10499" max="10499" width="22.85546875" style="160" customWidth="1"/>
    <col min="10500" max="10500" width="11.42578125" style="160" customWidth="1"/>
    <col min="10501" max="10501" width="10.7109375" style="160" customWidth="1"/>
    <col min="10502" max="10502" width="11.42578125" style="160" customWidth="1"/>
    <col min="10503" max="10503" width="12.7109375" style="160" customWidth="1"/>
    <col min="10504" max="10504" width="12.5703125" style="160" customWidth="1"/>
    <col min="10505" max="10505" width="11.42578125" style="160" customWidth="1"/>
    <col min="10506" max="10753" width="9.140625" style="160"/>
    <col min="10754" max="10754" width="20.85546875" style="160" customWidth="1"/>
    <col min="10755" max="10755" width="22.85546875" style="160" customWidth="1"/>
    <col min="10756" max="10756" width="11.42578125" style="160" customWidth="1"/>
    <col min="10757" max="10757" width="10.7109375" style="160" customWidth="1"/>
    <col min="10758" max="10758" width="11.42578125" style="160" customWidth="1"/>
    <col min="10759" max="10759" width="12.7109375" style="160" customWidth="1"/>
    <col min="10760" max="10760" width="12.5703125" style="160" customWidth="1"/>
    <col min="10761" max="10761" width="11.42578125" style="160" customWidth="1"/>
    <col min="10762" max="11009" width="9.140625" style="160"/>
    <col min="11010" max="11010" width="20.85546875" style="160" customWidth="1"/>
    <col min="11011" max="11011" width="22.85546875" style="160" customWidth="1"/>
    <col min="11012" max="11012" width="11.42578125" style="160" customWidth="1"/>
    <col min="11013" max="11013" width="10.7109375" style="160" customWidth="1"/>
    <col min="11014" max="11014" width="11.42578125" style="160" customWidth="1"/>
    <col min="11015" max="11015" width="12.7109375" style="160" customWidth="1"/>
    <col min="11016" max="11016" width="12.5703125" style="160" customWidth="1"/>
    <col min="11017" max="11017" width="11.42578125" style="160" customWidth="1"/>
    <col min="11018" max="11265" width="9.140625" style="160"/>
    <col min="11266" max="11266" width="20.85546875" style="160" customWidth="1"/>
    <col min="11267" max="11267" width="22.85546875" style="160" customWidth="1"/>
    <col min="11268" max="11268" width="11.42578125" style="160" customWidth="1"/>
    <col min="11269" max="11269" width="10.7109375" style="160" customWidth="1"/>
    <col min="11270" max="11270" width="11.42578125" style="160" customWidth="1"/>
    <col min="11271" max="11271" width="12.7109375" style="160" customWidth="1"/>
    <col min="11272" max="11272" width="12.5703125" style="160" customWidth="1"/>
    <col min="11273" max="11273" width="11.42578125" style="160" customWidth="1"/>
    <col min="11274" max="11521" width="9.140625" style="160"/>
    <col min="11522" max="11522" width="20.85546875" style="160" customWidth="1"/>
    <col min="11523" max="11523" width="22.85546875" style="160" customWidth="1"/>
    <col min="11524" max="11524" width="11.42578125" style="160" customWidth="1"/>
    <col min="11525" max="11525" width="10.7109375" style="160" customWidth="1"/>
    <col min="11526" max="11526" width="11.42578125" style="160" customWidth="1"/>
    <col min="11527" max="11527" width="12.7109375" style="160" customWidth="1"/>
    <col min="11528" max="11528" width="12.5703125" style="160" customWidth="1"/>
    <col min="11529" max="11529" width="11.42578125" style="160" customWidth="1"/>
    <col min="11530" max="11777" width="9.140625" style="160"/>
    <col min="11778" max="11778" width="20.85546875" style="160" customWidth="1"/>
    <col min="11779" max="11779" width="22.85546875" style="160" customWidth="1"/>
    <col min="11780" max="11780" width="11.42578125" style="160" customWidth="1"/>
    <col min="11781" max="11781" width="10.7109375" style="160" customWidth="1"/>
    <col min="11782" max="11782" width="11.42578125" style="160" customWidth="1"/>
    <col min="11783" max="11783" width="12.7109375" style="160" customWidth="1"/>
    <col min="11784" max="11784" width="12.5703125" style="160" customWidth="1"/>
    <col min="11785" max="11785" width="11.42578125" style="160" customWidth="1"/>
    <col min="11786" max="12033" width="9.140625" style="160"/>
    <col min="12034" max="12034" width="20.85546875" style="160" customWidth="1"/>
    <col min="12035" max="12035" width="22.85546875" style="160" customWidth="1"/>
    <col min="12036" max="12036" width="11.42578125" style="160" customWidth="1"/>
    <col min="12037" max="12037" width="10.7109375" style="160" customWidth="1"/>
    <col min="12038" max="12038" width="11.42578125" style="160" customWidth="1"/>
    <col min="12039" max="12039" width="12.7109375" style="160" customWidth="1"/>
    <col min="12040" max="12040" width="12.5703125" style="160" customWidth="1"/>
    <col min="12041" max="12041" width="11.42578125" style="160" customWidth="1"/>
    <col min="12042" max="12289" width="9.140625" style="160"/>
    <col min="12290" max="12290" width="20.85546875" style="160" customWidth="1"/>
    <col min="12291" max="12291" width="22.85546875" style="160" customWidth="1"/>
    <col min="12292" max="12292" width="11.42578125" style="160" customWidth="1"/>
    <col min="12293" max="12293" width="10.7109375" style="160" customWidth="1"/>
    <col min="12294" max="12294" width="11.42578125" style="160" customWidth="1"/>
    <col min="12295" max="12295" width="12.7109375" style="160" customWidth="1"/>
    <col min="12296" max="12296" width="12.5703125" style="160" customWidth="1"/>
    <col min="12297" max="12297" width="11.42578125" style="160" customWidth="1"/>
    <col min="12298" max="12545" width="9.140625" style="160"/>
    <col min="12546" max="12546" width="20.85546875" style="160" customWidth="1"/>
    <col min="12547" max="12547" width="22.85546875" style="160" customWidth="1"/>
    <col min="12548" max="12548" width="11.42578125" style="160" customWidth="1"/>
    <col min="12549" max="12549" width="10.7109375" style="160" customWidth="1"/>
    <col min="12550" max="12550" width="11.42578125" style="160" customWidth="1"/>
    <col min="12551" max="12551" width="12.7109375" style="160" customWidth="1"/>
    <col min="12552" max="12552" width="12.5703125" style="160" customWidth="1"/>
    <col min="12553" max="12553" width="11.42578125" style="160" customWidth="1"/>
    <col min="12554" max="12801" width="9.140625" style="160"/>
    <col min="12802" max="12802" width="20.85546875" style="160" customWidth="1"/>
    <col min="12803" max="12803" width="22.85546875" style="160" customWidth="1"/>
    <col min="12804" max="12804" width="11.42578125" style="160" customWidth="1"/>
    <col min="12805" max="12805" width="10.7109375" style="160" customWidth="1"/>
    <col min="12806" max="12806" width="11.42578125" style="160" customWidth="1"/>
    <col min="12807" max="12807" width="12.7109375" style="160" customWidth="1"/>
    <col min="12808" max="12808" width="12.5703125" style="160" customWidth="1"/>
    <col min="12809" max="12809" width="11.42578125" style="160" customWidth="1"/>
    <col min="12810" max="13057" width="9.140625" style="160"/>
    <col min="13058" max="13058" width="20.85546875" style="160" customWidth="1"/>
    <col min="13059" max="13059" width="22.85546875" style="160" customWidth="1"/>
    <col min="13060" max="13060" width="11.42578125" style="160" customWidth="1"/>
    <col min="13061" max="13061" width="10.7109375" style="160" customWidth="1"/>
    <col min="13062" max="13062" width="11.42578125" style="160" customWidth="1"/>
    <col min="13063" max="13063" width="12.7109375" style="160" customWidth="1"/>
    <col min="13064" max="13064" width="12.5703125" style="160" customWidth="1"/>
    <col min="13065" max="13065" width="11.42578125" style="160" customWidth="1"/>
    <col min="13066" max="13313" width="9.140625" style="160"/>
    <col min="13314" max="13314" width="20.85546875" style="160" customWidth="1"/>
    <col min="13315" max="13315" width="22.85546875" style="160" customWidth="1"/>
    <col min="13316" max="13316" width="11.42578125" style="160" customWidth="1"/>
    <col min="13317" max="13317" width="10.7109375" style="160" customWidth="1"/>
    <col min="13318" max="13318" width="11.42578125" style="160" customWidth="1"/>
    <col min="13319" max="13319" width="12.7109375" style="160" customWidth="1"/>
    <col min="13320" max="13320" width="12.5703125" style="160" customWidth="1"/>
    <col min="13321" max="13321" width="11.42578125" style="160" customWidth="1"/>
    <col min="13322" max="13569" width="9.140625" style="160"/>
    <col min="13570" max="13570" width="20.85546875" style="160" customWidth="1"/>
    <col min="13571" max="13571" width="22.85546875" style="160" customWidth="1"/>
    <col min="13572" max="13572" width="11.42578125" style="160" customWidth="1"/>
    <col min="13573" max="13573" width="10.7109375" style="160" customWidth="1"/>
    <col min="13574" max="13574" width="11.42578125" style="160" customWidth="1"/>
    <col min="13575" max="13575" width="12.7109375" style="160" customWidth="1"/>
    <col min="13576" max="13576" width="12.5703125" style="160" customWidth="1"/>
    <col min="13577" max="13577" width="11.42578125" style="160" customWidth="1"/>
    <col min="13578" max="13825" width="9.140625" style="160"/>
    <col min="13826" max="13826" width="20.85546875" style="160" customWidth="1"/>
    <col min="13827" max="13827" width="22.85546875" style="160" customWidth="1"/>
    <col min="13828" max="13828" width="11.42578125" style="160" customWidth="1"/>
    <col min="13829" max="13829" width="10.7109375" style="160" customWidth="1"/>
    <col min="13830" max="13830" width="11.42578125" style="160" customWidth="1"/>
    <col min="13831" max="13831" width="12.7109375" style="160" customWidth="1"/>
    <col min="13832" max="13832" width="12.5703125" style="160" customWidth="1"/>
    <col min="13833" max="13833" width="11.42578125" style="160" customWidth="1"/>
    <col min="13834" max="14081" width="9.140625" style="160"/>
    <col min="14082" max="14082" width="20.85546875" style="160" customWidth="1"/>
    <col min="14083" max="14083" width="22.85546875" style="160" customWidth="1"/>
    <col min="14084" max="14084" width="11.42578125" style="160" customWidth="1"/>
    <col min="14085" max="14085" width="10.7109375" style="160" customWidth="1"/>
    <col min="14086" max="14086" width="11.42578125" style="160" customWidth="1"/>
    <col min="14087" max="14087" width="12.7109375" style="160" customWidth="1"/>
    <col min="14088" max="14088" width="12.5703125" style="160" customWidth="1"/>
    <col min="14089" max="14089" width="11.42578125" style="160" customWidth="1"/>
    <col min="14090" max="14337" width="9.140625" style="160"/>
    <col min="14338" max="14338" width="20.85546875" style="160" customWidth="1"/>
    <col min="14339" max="14339" width="22.85546875" style="160" customWidth="1"/>
    <col min="14340" max="14340" width="11.42578125" style="160" customWidth="1"/>
    <col min="14341" max="14341" width="10.7109375" style="160" customWidth="1"/>
    <col min="14342" max="14342" width="11.42578125" style="160" customWidth="1"/>
    <col min="14343" max="14343" width="12.7109375" style="160" customWidth="1"/>
    <col min="14344" max="14344" width="12.5703125" style="160" customWidth="1"/>
    <col min="14345" max="14345" width="11.42578125" style="160" customWidth="1"/>
    <col min="14346" max="14593" width="9.140625" style="160"/>
    <col min="14594" max="14594" width="20.85546875" style="160" customWidth="1"/>
    <col min="14595" max="14595" width="22.85546875" style="160" customWidth="1"/>
    <col min="14596" max="14596" width="11.42578125" style="160" customWidth="1"/>
    <col min="14597" max="14597" width="10.7109375" style="160" customWidth="1"/>
    <col min="14598" max="14598" width="11.42578125" style="160" customWidth="1"/>
    <col min="14599" max="14599" width="12.7109375" style="160" customWidth="1"/>
    <col min="14600" max="14600" width="12.5703125" style="160" customWidth="1"/>
    <col min="14601" max="14601" width="11.42578125" style="160" customWidth="1"/>
    <col min="14602" max="14849" width="9.140625" style="160"/>
    <col min="14850" max="14850" width="20.85546875" style="160" customWidth="1"/>
    <col min="14851" max="14851" width="22.85546875" style="160" customWidth="1"/>
    <col min="14852" max="14852" width="11.42578125" style="160" customWidth="1"/>
    <col min="14853" max="14853" width="10.7109375" style="160" customWidth="1"/>
    <col min="14854" max="14854" width="11.42578125" style="160" customWidth="1"/>
    <col min="14855" max="14855" width="12.7109375" style="160" customWidth="1"/>
    <col min="14856" max="14856" width="12.5703125" style="160" customWidth="1"/>
    <col min="14857" max="14857" width="11.42578125" style="160" customWidth="1"/>
    <col min="14858" max="15105" width="9.140625" style="160"/>
    <col min="15106" max="15106" width="20.85546875" style="160" customWidth="1"/>
    <col min="15107" max="15107" width="22.85546875" style="160" customWidth="1"/>
    <col min="15108" max="15108" width="11.42578125" style="160" customWidth="1"/>
    <col min="15109" max="15109" width="10.7109375" style="160" customWidth="1"/>
    <col min="15110" max="15110" width="11.42578125" style="160" customWidth="1"/>
    <col min="15111" max="15111" width="12.7109375" style="160" customWidth="1"/>
    <col min="15112" max="15112" width="12.5703125" style="160" customWidth="1"/>
    <col min="15113" max="15113" width="11.42578125" style="160" customWidth="1"/>
    <col min="15114" max="15361" width="9.140625" style="160"/>
    <col min="15362" max="15362" width="20.85546875" style="160" customWidth="1"/>
    <col min="15363" max="15363" width="22.85546875" style="160" customWidth="1"/>
    <col min="15364" max="15364" width="11.42578125" style="160" customWidth="1"/>
    <col min="15365" max="15365" width="10.7109375" style="160" customWidth="1"/>
    <col min="15366" max="15366" width="11.42578125" style="160" customWidth="1"/>
    <col min="15367" max="15367" width="12.7109375" style="160" customWidth="1"/>
    <col min="15368" max="15368" width="12.5703125" style="160" customWidth="1"/>
    <col min="15369" max="15369" width="11.42578125" style="160" customWidth="1"/>
    <col min="15370" max="15617" width="9.140625" style="160"/>
    <col min="15618" max="15618" width="20.85546875" style="160" customWidth="1"/>
    <col min="15619" max="15619" width="22.85546875" style="160" customWidth="1"/>
    <col min="15620" max="15620" width="11.42578125" style="160" customWidth="1"/>
    <col min="15621" max="15621" width="10.7109375" style="160" customWidth="1"/>
    <col min="15622" max="15622" width="11.42578125" style="160" customWidth="1"/>
    <col min="15623" max="15623" width="12.7109375" style="160" customWidth="1"/>
    <col min="15624" max="15624" width="12.5703125" style="160" customWidth="1"/>
    <col min="15625" max="15625" width="11.42578125" style="160" customWidth="1"/>
    <col min="15626" max="15873" width="9.140625" style="160"/>
    <col min="15874" max="15874" width="20.85546875" style="160" customWidth="1"/>
    <col min="15875" max="15875" width="22.85546875" style="160" customWidth="1"/>
    <col min="15876" max="15876" width="11.42578125" style="160" customWidth="1"/>
    <col min="15877" max="15877" width="10.7109375" style="160" customWidth="1"/>
    <col min="15878" max="15878" width="11.42578125" style="160" customWidth="1"/>
    <col min="15879" max="15879" width="12.7109375" style="160" customWidth="1"/>
    <col min="15880" max="15880" width="12.5703125" style="160" customWidth="1"/>
    <col min="15881" max="15881" width="11.42578125" style="160" customWidth="1"/>
    <col min="15882" max="16129" width="9.140625" style="160"/>
    <col min="16130" max="16130" width="20.85546875" style="160" customWidth="1"/>
    <col min="16131" max="16131" width="22.85546875" style="160" customWidth="1"/>
    <col min="16132" max="16132" width="11.42578125" style="160" customWidth="1"/>
    <col min="16133" max="16133" width="10.7109375" style="160" customWidth="1"/>
    <col min="16134" max="16134" width="11.42578125" style="160" customWidth="1"/>
    <col min="16135" max="16135" width="12.7109375" style="160" customWidth="1"/>
    <col min="16136" max="16136" width="12.5703125" style="160" customWidth="1"/>
    <col min="16137" max="16137" width="11.42578125" style="160" customWidth="1"/>
    <col min="16138" max="16384" width="9.140625" style="160"/>
  </cols>
  <sheetData>
    <row r="1" spans="1:11" s="158" customFormat="1" ht="18.75" x14ac:dyDescent="0.3">
      <c r="A1" s="196" t="s">
        <v>326</v>
      </c>
      <c r="B1" s="196"/>
      <c r="C1" s="196"/>
      <c r="D1" s="196"/>
      <c r="E1" s="196"/>
      <c r="F1" s="196"/>
      <c r="G1" s="196"/>
      <c r="H1" s="196" t="s">
        <v>327</v>
      </c>
      <c r="I1" s="196"/>
    </row>
    <row r="2" spans="1:11" x14ac:dyDescent="0.2">
      <c r="A2" s="160" t="s">
        <v>315</v>
      </c>
      <c r="B2" s="197">
        <v>2.0833333333333332E-2</v>
      </c>
      <c r="C2" s="197"/>
      <c r="D2" s="160" t="s">
        <v>238</v>
      </c>
      <c r="F2" s="198"/>
    </row>
    <row r="3" spans="1:11" x14ac:dyDescent="0.2">
      <c r="A3" s="160" t="s">
        <v>239</v>
      </c>
      <c r="B3" s="199">
        <f>(6*24)</f>
        <v>144</v>
      </c>
      <c r="C3" s="199"/>
      <c r="D3" s="160" t="s">
        <v>240</v>
      </c>
    </row>
    <row r="4" spans="1:11" x14ac:dyDescent="0.2">
      <c r="A4" s="160" t="s">
        <v>241</v>
      </c>
      <c r="B4" s="199">
        <f>(8*24)</f>
        <v>192</v>
      </c>
      <c r="C4" s="199"/>
      <c r="D4" s="160" t="s">
        <v>240</v>
      </c>
      <c r="F4" s="275" t="s">
        <v>247</v>
      </c>
      <c r="G4" s="275"/>
      <c r="H4" s="275" t="s">
        <v>248</v>
      </c>
      <c r="I4" s="275"/>
    </row>
    <row r="5" spans="1:11" x14ac:dyDescent="0.2">
      <c r="A5" s="200" t="s">
        <v>316</v>
      </c>
      <c r="B5" s="201" t="s">
        <v>337</v>
      </c>
      <c r="C5" s="201" t="s">
        <v>338</v>
      </c>
      <c r="D5" s="202" t="s">
        <v>249</v>
      </c>
      <c r="E5" s="202" t="s">
        <v>250</v>
      </c>
      <c r="F5" s="201" t="s">
        <v>251</v>
      </c>
      <c r="G5" s="201" t="s">
        <v>252</v>
      </c>
      <c r="H5" s="201" t="s">
        <v>253</v>
      </c>
      <c r="I5" s="201" t="s">
        <v>254</v>
      </c>
      <c r="J5" s="234" t="s">
        <v>406</v>
      </c>
      <c r="K5" s="234" t="s">
        <v>407</v>
      </c>
    </row>
    <row r="6" spans="1:11" x14ac:dyDescent="0.2">
      <c r="A6" s="203" t="s">
        <v>328</v>
      </c>
      <c r="B6" s="204"/>
      <c r="C6" s="204"/>
      <c r="D6" s="205"/>
      <c r="E6" s="205"/>
      <c r="F6" s="204"/>
      <c r="G6" s="205"/>
      <c r="H6" s="206"/>
      <c r="I6" s="207"/>
      <c r="J6" s="234" t="s">
        <v>281</v>
      </c>
      <c r="K6" s="234" t="s">
        <v>405</v>
      </c>
    </row>
    <row r="7" spans="1:11" x14ac:dyDescent="0.2">
      <c r="A7" s="160" t="s">
        <v>329</v>
      </c>
      <c r="D7" s="159" t="s">
        <v>317</v>
      </c>
      <c r="H7" s="208">
        <v>0.77083333333333337</v>
      </c>
    </row>
    <row r="8" spans="1:11" x14ac:dyDescent="0.2">
      <c r="A8" s="203" t="s">
        <v>332</v>
      </c>
      <c r="B8" s="204"/>
      <c r="C8" s="204"/>
      <c r="D8" s="205"/>
      <c r="E8" s="229">
        <f>SUM(E10:E22)</f>
        <v>20.800000000000011</v>
      </c>
      <c r="F8" s="204"/>
      <c r="G8" s="205"/>
      <c r="H8" s="206"/>
      <c r="I8" s="207"/>
      <c r="J8" s="207"/>
      <c r="K8" s="207"/>
    </row>
    <row r="9" spans="1:11" x14ac:dyDescent="0.2">
      <c r="A9" s="160" t="s">
        <v>330</v>
      </c>
      <c r="D9" s="209"/>
      <c r="E9" s="209"/>
      <c r="F9" s="210"/>
      <c r="G9" s="208"/>
      <c r="H9" s="208"/>
      <c r="I9" s="208"/>
      <c r="J9" s="211" t="s">
        <v>331</v>
      </c>
    </row>
    <row r="10" spans="1:11" x14ac:dyDescent="0.2">
      <c r="A10" s="161" t="s">
        <v>318</v>
      </c>
      <c r="B10" s="161" t="s">
        <v>351</v>
      </c>
      <c r="D10" s="209">
        <v>318.7</v>
      </c>
      <c r="E10" s="209"/>
      <c r="F10" s="210"/>
      <c r="G10" s="208"/>
      <c r="H10" s="208"/>
      <c r="I10" s="208">
        <v>0.45833333333333331</v>
      </c>
      <c r="J10" s="230">
        <v>0.4236111111111111</v>
      </c>
    </row>
    <row r="11" spans="1:11" x14ac:dyDescent="0.2">
      <c r="B11" s="161" t="s">
        <v>355</v>
      </c>
      <c r="C11" s="223" t="s">
        <v>246</v>
      </c>
      <c r="D11" s="209">
        <v>317.89999999999998</v>
      </c>
      <c r="E11" s="209">
        <f>(D10-D11)</f>
        <v>0.80000000000001137</v>
      </c>
      <c r="F11" s="210" t="str">
        <f>TEXT(E11/$B$3,"h:mm")</f>
        <v>0:08</v>
      </c>
      <c r="G11" s="208">
        <v>1.7361111111111112E-2</v>
      </c>
      <c r="H11" s="208">
        <f>(I10+F11)</f>
        <v>0.46388888888888885</v>
      </c>
      <c r="I11" s="208">
        <f>(H11+G11)</f>
        <v>0.48124999999999996</v>
      </c>
    </row>
    <row r="12" spans="1:11" x14ac:dyDescent="0.2">
      <c r="B12" s="161" t="s">
        <v>350</v>
      </c>
      <c r="D12" s="209">
        <v>317.39999999999998</v>
      </c>
      <c r="E12" s="209">
        <f t="shared" ref="E12:E22" si="0">(D11-D12)</f>
        <v>0.5</v>
      </c>
      <c r="F12" s="210" t="str">
        <f t="shared" ref="F12:F22" si="1">TEXT(E12/$B$3,"h:mm")</f>
        <v>0:05</v>
      </c>
      <c r="G12" s="208"/>
      <c r="H12" s="208">
        <f t="shared" ref="H12:H22" si="2">(I11+F12)</f>
        <v>0.48472222222222217</v>
      </c>
      <c r="I12" s="208">
        <f t="shared" ref="I12:I21" si="3">(H12+G12)</f>
        <v>0.48472222222222217</v>
      </c>
    </row>
    <row r="13" spans="1:11" x14ac:dyDescent="0.2">
      <c r="A13" s="160" t="s">
        <v>319</v>
      </c>
      <c r="B13" s="161" t="s">
        <v>345</v>
      </c>
      <c r="C13" s="223" t="s">
        <v>246</v>
      </c>
      <c r="D13" s="209">
        <v>314.89999999999998</v>
      </c>
      <c r="E13" s="209">
        <f t="shared" si="0"/>
        <v>2.5</v>
      </c>
      <c r="F13" s="210" t="str">
        <f t="shared" si="1"/>
        <v>0:25</v>
      </c>
      <c r="G13" s="208">
        <v>1.3888888888888888E-2</v>
      </c>
      <c r="H13" s="208">
        <f t="shared" si="2"/>
        <v>0.50208333333333333</v>
      </c>
      <c r="I13" s="208">
        <f t="shared" si="3"/>
        <v>0.51597222222222217</v>
      </c>
    </row>
    <row r="14" spans="1:11" x14ac:dyDescent="0.2">
      <c r="B14" s="161" t="s">
        <v>356</v>
      </c>
      <c r="D14" s="209">
        <v>314.5</v>
      </c>
      <c r="E14" s="209">
        <f t="shared" si="0"/>
        <v>0.39999999999997726</v>
      </c>
      <c r="F14" s="210" t="str">
        <f t="shared" si="1"/>
        <v>0:04</v>
      </c>
      <c r="G14" s="208"/>
      <c r="H14" s="208">
        <f t="shared" si="2"/>
        <v>0.51874999999999993</v>
      </c>
      <c r="I14" s="208">
        <f t="shared" si="3"/>
        <v>0.51874999999999993</v>
      </c>
    </row>
    <row r="15" spans="1:11" x14ac:dyDescent="0.2">
      <c r="B15" s="161" t="s">
        <v>357</v>
      </c>
      <c r="C15" s="226" t="s">
        <v>339</v>
      </c>
      <c r="D15" s="209">
        <v>312.60000000000002</v>
      </c>
      <c r="E15" s="209">
        <f t="shared" si="0"/>
        <v>1.8999999999999773</v>
      </c>
      <c r="F15" s="210" t="str">
        <f t="shared" si="1"/>
        <v>0:19</v>
      </c>
      <c r="G15" s="208">
        <v>5.2083333333333336E-2</v>
      </c>
      <c r="H15" s="208">
        <f t="shared" si="2"/>
        <v>0.53194444444444433</v>
      </c>
      <c r="I15" s="208">
        <f t="shared" si="3"/>
        <v>0.5840277777777777</v>
      </c>
      <c r="J15" s="211" t="s">
        <v>408</v>
      </c>
      <c r="K15" s="211" t="s">
        <v>416</v>
      </c>
    </row>
    <row r="16" spans="1:11" x14ac:dyDescent="0.2">
      <c r="B16" s="225" t="s">
        <v>349</v>
      </c>
      <c r="D16" s="209">
        <v>312</v>
      </c>
      <c r="E16" s="209">
        <f t="shared" si="0"/>
        <v>0.60000000000002274</v>
      </c>
      <c r="F16" s="210" t="str">
        <f t="shared" si="1"/>
        <v>0:06</v>
      </c>
      <c r="G16" s="208"/>
      <c r="H16" s="208">
        <f t="shared" si="2"/>
        <v>0.58819444444444435</v>
      </c>
      <c r="I16" s="208">
        <f t="shared" si="3"/>
        <v>0.58819444444444435</v>
      </c>
    </row>
    <row r="17" spans="1:11" x14ac:dyDescent="0.2">
      <c r="A17" s="160" t="s">
        <v>320</v>
      </c>
      <c r="B17" s="225" t="s">
        <v>346</v>
      </c>
      <c r="C17" s="223" t="s">
        <v>246</v>
      </c>
      <c r="D17" s="209">
        <v>308.5</v>
      </c>
      <c r="E17" s="209">
        <f t="shared" si="0"/>
        <v>3.5</v>
      </c>
      <c r="F17" s="210" t="str">
        <f t="shared" si="1"/>
        <v>0:35</v>
      </c>
      <c r="G17" s="208">
        <v>1.3888888888888888E-2</v>
      </c>
      <c r="H17" s="208">
        <f t="shared" si="2"/>
        <v>0.61249999999999993</v>
      </c>
      <c r="I17" s="208">
        <f t="shared" si="3"/>
        <v>0.62638888888888877</v>
      </c>
    </row>
    <row r="18" spans="1:11" x14ac:dyDescent="0.2">
      <c r="B18" s="161" t="s">
        <v>359</v>
      </c>
      <c r="D18" s="209">
        <v>308</v>
      </c>
      <c r="E18" s="209">
        <f t="shared" si="0"/>
        <v>0.5</v>
      </c>
      <c r="F18" s="210" t="str">
        <f t="shared" si="1"/>
        <v>0:05</v>
      </c>
      <c r="G18" s="208"/>
      <c r="H18" s="208">
        <f t="shared" si="2"/>
        <v>0.62986111111111098</v>
      </c>
      <c r="I18" s="208">
        <f t="shared" si="3"/>
        <v>0.62986111111111098</v>
      </c>
    </row>
    <row r="19" spans="1:11" x14ac:dyDescent="0.2">
      <c r="B19" s="225" t="s">
        <v>347</v>
      </c>
      <c r="D19" s="209">
        <v>307.10000000000002</v>
      </c>
      <c r="E19" s="209">
        <f t="shared" si="0"/>
        <v>0.89999999999997726</v>
      </c>
      <c r="F19" s="210" t="str">
        <f t="shared" si="1"/>
        <v>0:09</v>
      </c>
      <c r="G19" s="208"/>
      <c r="H19" s="208">
        <f t="shared" si="2"/>
        <v>0.63611111111111096</v>
      </c>
      <c r="I19" s="208">
        <f t="shared" si="3"/>
        <v>0.63611111111111096</v>
      </c>
    </row>
    <row r="20" spans="1:11" x14ac:dyDescent="0.2">
      <c r="B20" s="227" t="s">
        <v>348</v>
      </c>
      <c r="D20" s="209">
        <v>298.8</v>
      </c>
      <c r="E20" s="209">
        <f t="shared" si="0"/>
        <v>8.3000000000000114</v>
      </c>
      <c r="F20" s="210" t="str">
        <f t="shared" si="1"/>
        <v>1:23</v>
      </c>
      <c r="G20" s="208"/>
      <c r="H20" s="208">
        <f t="shared" si="2"/>
        <v>0.69374999999999987</v>
      </c>
      <c r="I20" s="208">
        <f t="shared" si="3"/>
        <v>0.69374999999999987</v>
      </c>
    </row>
    <row r="21" spans="1:11" x14ac:dyDescent="0.2">
      <c r="B21" s="161" t="s">
        <v>358</v>
      </c>
      <c r="D21" s="209">
        <v>298.10000000000002</v>
      </c>
      <c r="E21" s="209">
        <f t="shared" si="0"/>
        <v>0.69999999999998863</v>
      </c>
      <c r="F21" s="210" t="str">
        <f t="shared" si="1"/>
        <v>0:07</v>
      </c>
      <c r="G21" s="208"/>
      <c r="H21" s="208">
        <f t="shared" si="2"/>
        <v>0.69861111111111096</v>
      </c>
      <c r="I21" s="208">
        <f t="shared" si="3"/>
        <v>0.69861111111111096</v>
      </c>
      <c r="J21" s="230">
        <v>0.44097222222222227</v>
      </c>
    </row>
    <row r="22" spans="1:11" x14ac:dyDescent="0.2">
      <c r="A22" s="160" t="s">
        <v>331</v>
      </c>
      <c r="B22" s="225" t="s">
        <v>352</v>
      </c>
      <c r="D22" s="209">
        <v>297.89999999999998</v>
      </c>
      <c r="E22" s="209">
        <f t="shared" si="0"/>
        <v>0.20000000000004547</v>
      </c>
      <c r="F22" s="210" t="str">
        <f t="shared" si="1"/>
        <v>0:02</v>
      </c>
      <c r="G22" s="208"/>
      <c r="H22" s="208">
        <f t="shared" si="2"/>
        <v>0.69999999999999984</v>
      </c>
      <c r="I22" s="208"/>
      <c r="J22" s="211" t="s">
        <v>353</v>
      </c>
    </row>
    <row r="23" spans="1:11" ht="15" x14ac:dyDescent="0.25">
      <c r="A23" s="203" t="s">
        <v>333</v>
      </c>
      <c r="B23" s="215"/>
      <c r="C23" s="215"/>
      <c r="D23" s="216"/>
      <c r="E23" s="229">
        <f>SUM(E25:E41)</f>
        <v>15.399999999999977</v>
      </c>
      <c r="F23" s="215"/>
      <c r="G23" s="216"/>
      <c r="H23" s="217"/>
      <c r="I23" s="218"/>
      <c r="J23" s="218"/>
      <c r="K23" s="207"/>
    </row>
    <row r="24" spans="1:11" ht="15" x14ac:dyDescent="0.25">
      <c r="A24" s="160" t="s">
        <v>331</v>
      </c>
      <c r="B24" s="225" t="s">
        <v>362</v>
      </c>
      <c r="C24" s="212"/>
      <c r="D24" s="221"/>
      <c r="E24" s="221"/>
      <c r="F24" s="222"/>
      <c r="G24" s="219"/>
      <c r="H24" s="219"/>
      <c r="I24" s="219"/>
      <c r="J24" s="211" t="s">
        <v>385</v>
      </c>
      <c r="K24" s="211" t="s">
        <v>409</v>
      </c>
    </row>
    <row r="25" spans="1:11" x14ac:dyDescent="0.2">
      <c r="B25" s="225" t="s">
        <v>364</v>
      </c>
      <c r="D25" s="209">
        <v>295.89999999999998</v>
      </c>
      <c r="E25" s="209"/>
      <c r="F25" s="210"/>
      <c r="G25" s="208"/>
      <c r="H25" s="208"/>
      <c r="I25" s="208">
        <v>0.44791666666666669</v>
      </c>
      <c r="J25" s="211" t="s">
        <v>386</v>
      </c>
      <c r="K25" s="211" t="s">
        <v>410</v>
      </c>
    </row>
    <row r="26" spans="1:11" x14ac:dyDescent="0.2">
      <c r="B26" s="225" t="s">
        <v>375</v>
      </c>
      <c r="D26" s="209">
        <v>294.3</v>
      </c>
      <c r="E26" s="209">
        <f>(D25-D26)</f>
        <v>1.5999999999999659</v>
      </c>
      <c r="F26" s="210" t="str">
        <f>TEXT(E26/$B$3,"h:mm")</f>
        <v>0:16</v>
      </c>
      <c r="G26" s="208"/>
      <c r="H26" s="208">
        <f>(I25+F26)</f>
        <v>0.45902777777777781</v>
      </c>
      <c r="I26" s="208">
        <f>(H26+G26)</f>
        <v>0.45902777777777781</v>
      </c>
      <c r="J26" s="211" t="s">
        <v>384</v>
      </c>
      <c r="K26" s="211" t="s">
        <v>411</v>
      </c>
    </row>
    <row r="27" spans="1:11" x14ac:dyDescent="0.2">
      <c r="B27" s="225" t="s">
        <v>365</v>
      </c>
      <c r="D27" s="209">
        <v>292.60000000000002</v>
      </c>
      <c r="E27" s="209">
        <f t="shared" ref="E27:E41" si="4">(D26-D27)</f>
        <v>1.6999999999999886</v>
      </c>
      <c r="F27" s="210" t="str">
        <f t="shared" ref="F27:F41" si="5">TEXT(E27/$B$3,"h:mm")</f>
        <v>0:17</v>
      </c>
      <c r="G27" s="208"/>
      <c r="H27" s="208">
        <f t="shared" ref="H27:H41" si="6">(I26+F27)</f>
        <v>0.47083333333333338</v>
      </c>
      <c r="I27" s="208">
        <f>(H27+G27)</f>
        <v>0.47083333333333338</v>
      </c>
      <c r="J27" s="230">
        <v>0.40416666666666662</v>
      </c>
      <c r="K27" s="211"/>
    </row>
    <row r="28" spans="1:11" x14ac:dyDescent="0.2">
      <c r="B28" s="225" t="s">
        <v>374</v>
      </c>
      <c r="C28" s="226" t="s">
        <v>339</v>
      </c>
      <c r="D28" s="209">
        <v>292.39999999999998</v>
      </c>
      <c r="E28" s="209">
        <f t="shared" si="4"/>
        <v>0.20000000000004547</v>
      </c>
      <c r="F28" s="210" t="str">
        <f t="shared" si="5"/>
        <v>0:02</v>
      </c>
      <c r="G28" s="208">
        <v>5.2083333333333336E-2</v>
      </c>
      <c r="H28" s="208">
        <f t="shared" si="6"/>
        <v>0.47222222222222227</v>
      </c>
      <c r="I28" s="208">
        <f t="shared" ref="I28:I40" si="7">(H28+G28)</f>
        <v>0.52430555555555558</v>
      </c>
      <c r="K28" s="211"/>
    </row>
    <row r="29" spans="1:11" x14ac:dyDescent="0.2">
      <c r="A29" s="160" t="s">
        <v>321</v>
      </c>
      <c r="B29" s="225" t="s">
        <v>370</v>
      </c>
      <c r="C29" s="223" t="s">
        <v>246</v>
      </c>
      <c r="D29" s="209">
        <v>288.2</v>
      </c>
      <c r="E29" s="209">
        <f t="shared" si="4"/>
        <v>4.1999999999999886</v>
      </c>
      <c r="F29" s="210" t="str">
        <f t="shared" si="5"/>
        <v>0:42</v>
      </c>
      <c r="G29" s="208">
        <v>1.7361111111111112E-2</v>
      </c>
      <c r="H29" s="208">
        <f t="shared" si="6"/>
        <v>0.55347222222222225</v>
      </c>
      <c r="I29" s="208">
        <f t="shared" si="7"/>
        <v>0.57083333333333341</v>
      </c>
      <c r="K29" s="211"/>
    </row>
    <row r="30" spans="1:11" x14ac:dyDescent="0.2">
      <c r="B30" s="225" t="s">
        <v>376</v>
      </c>
      <c r="C30" s="223" t="s">
        <v>246</v>
      </c>
      <c r="D30" s="209">
        <v>286.39999999999998</v>
      </c>
      <c r="E30" s="209">
        <f t="shared" si="4"/>
        <v>1.8000000000000114</v>
      </c>
      <c r="F30" s="210" t="str">
        <f t="shared" si="5"/>
        <v>0:18</v>
      </c>
      <c r="G30" s="208">
        <v>1.7361111111111112E-2</v>
      </c>
      <c r="H30" s="208">
        <f t="shared" si="6"/>
        <v>0.58333333333333337</v>
      </c>
      <c r="I30" s="208">
        <f t="shared" si="7"/>
        <v>0.60069444444444453</v>
      </c>
      <c r="K30" s="211"/>
    </row>
    <row r="31" spans="1:11" x14ac:dyDescent="0.2">
      <c r="A31" s="160" t="s">
        <v>322</v>
      </c>
      <c r="B31" s="225" t="s">
        <v>377</v>
      </c>
      <c r="C31" s="226" t="s">
        <v>378</v>
      </c>
      <c r="D31" s="209">
        <v>285.89999999999998</v>
      </c>
      <c r="E31" s="209">
        <f t="shared" si="4"/>
        <v>0.5</v>
      </c>
      <c r="F31" s="210" t="str">
        <f t="shared" si="5"/>
        <v>0:05</v>
      </c>
      <c r="G31" s="208"/>
      <c r="H31" s="208">
        <f t="shared" si="6"/>
        <v>0.60416666666666674</v>
      </c>
      <c r="I31" s="208">
        <f t="shared" si="7"/>
        <v>0.60416666666666674</v>
      </c>
      <c r="K31" s="211"/>
    </row>
    <row r="32" spans="1:11" x14ac:dyDescent="0.2">
      <c r="B32" s="225" t="s">
        <v>371</v>
      </c>
      <c r="C32" s="223" t="s">
        <v>246</v>
      </c>
      <c r="D32" s="209">
        <v>284.89999999999998</v>
      </c>
      <c r="E32" s="209">
        <f t="shared" si="4"/>
        <v>1</v>
      </c>
      <c r="F32" s="210" t="str">
        <f t="shared" si="5"/>
        <v>0:10</v>
      </c>
      <c r="G32" s="208">
        <v>1.3888888888888888E-2</v>
      </c>
      <c r="H32" s="208">
        <f t="shared" si="6"/>
        <v>0.61111111111111116</v>
      </c>
      <c r="I32" s="208">
        <f t="shared" si="7"/>
        <v>0.625</v>
      </c>
      <c r="J32" s="211" t="s">
        <v>354</v>
      </c>
      <c r="K32" s="211"/>
    </row>
    <row r="33" spans="1:11" x14ac:dyDescent="0.2">
      <c r="B33" s="225" t="s">
        <v>379</v>
      </c>
      <c r="C33" s="223" t="s">
        <v>246</v>
      </c>
      <c r="D33" s="209">
        <v>284.10000000000002</v>
      </c>
      <c r="E33" s="209">
        <f t="shared" si="4"/>
        <v>0.79999999999995453</v>
      </c>
      <c r="F33" s="210" t="str">
        <f t="shared" si="5"/>
        <v>0:08</v>
      </c>
      <c r="G33" s="208">
        <v>1.3888888888888888E-2</v>
      </c>
      <c r="H33" s="208">
        <f t="shared" si="6"/>
        <v>0.63055555555555554</v>
      </c>
      <c r="I33" s="208">
        <f t="shared" si="7"/>
        <v>0.64444444444444438</v>
      </c>
      <c r="K33" s="211"/>
    </row>
    <row r="34" spans="1:11" x14ac:dyDescent="0.2">
      <c r="B34" s="225" t="s">
        <v>363</v>
      </c>
      <c r="D34" s="209">
        <v>283.10000000000002</v>
      </c>
      <c r="E34" s="209">
        <f t="shared" si="4"/>
        <v>1</v>
      </c>
      <c r="F34" s="210" t="str">
        <f t="shared" si="5"/>
        <v>0:10</v>
      </c>
      <c r="G34" s="208"/>
      <c r="H34" s="208">
        <f t="shared" si="6"/>
        <v>0.6513888888888888</v>
      </c>
      <c r="I34" s="208">
        <f t="shared" si="7"/>
        <v>0.6513888888888888</v>
      </c>
      <c r="K34" s="211"/>
    </row>
    <row r="35" spans="1:11" x14ac:dyDescent="0.2">
      <c r="B35" s="225" t="s">
        <v>372</v>
      </c>
      <c r="C35" s="223" t="s">
        <v>246</v>
      </c>
      <c r="D35" s="209">
        <v>283</v>
      </c>
      <c r="E35" s="209">
        <f t="shared" si="4"/>
        <v>0.10000000000002274</v>
      </c>
      <c r="F35" s="210" t="str">
        <f t="shared" si="5"/>
        <v>0:01</v>
      </c>
      <c r="G35" s="208">
        <v>1.3888888888888888E-2</v>
      </c>
      <c r="H35" s="208">
        <f t="shared" si="6"/>
        <v>0.65208333333333324</v>
      </c>
      <c r="I35" s="208">
        <f t="shared" si="7"/>
        <v>0.66597222222222208</v>
      </c>
      <c r="K35" s="211"/>
    </row>
    <row r="36" spans="1:11" x14ac:dyDescent="0.2">
      <c r="B36" s="225" t="s">
        <v>373</v>
      </c>
      <c r="C36" s="223" t="s">
        <v>246</v>
      </c>
      <c r="D36" s="209">
        <v>282.60000000000002</v>
      </c>
      <c r="E36" s="209">
        <f t="shared" si="4"/>
        <v>0.39999999999997726</v>
      </c>
      <c r="F36" s="210" t="str">
        <f t="shared" si="5"/>
        <v>0:04</v>
      </c>
      <c r="G36" s="208">
        <v>1.3888888888888888E-2</v>
      </c>
      <c r="H36" s="208">
        <f t="shared" si="6"/>
        <v>0.66874999999999984</v>
      </c>
      <c r="I36" s="208">
        <f t="shared" si="7"/>
        <v>0.68263888888888868</v>
      </c>
      <c r="K36" s="211"/>
    </row>
    <row r="37" spans="1:11" x14ac:dyDescent="0.2">
      <c r="B37" s="225" t="s">
        <v>366</v>
      </c>
      <c r="D37" s="209">
        <v>282.60000000000002</v>
      </c>
      <c r="E37" s="209">
        <f t="shared" si="4"/>
        <v>0</v>
      </c>
      <c r="F37" s="210" t="str">
        <f t="shared" si="5"/>
        <v>0:00</v>
      </c>
      <c r="G37" s="208"/>
      <c r="H37" s="208">
        <f t="shared" si="6"/>
        <v>0.68263888888888868</v>
      </c>
      <c r="I37" s="208">
        <f t="shared" si="7"/>
        <v>0.68263888888888868</v>
      </c>
      <c r="K37" s="211"/>
    </row>
    <row r="38" spans="1:11" x14ac:dyDescent="0.2">
      <c r="B38" s="225" t="s">
        <v>367</v>
      </c>
      <c r="D38" s="209">
        <v>282.2</v>
      </c>
      <c r="E38" s="209">
        <f t="shared" si="4"/>
        <v>0.40000000000003411</v>
      </c>
      <c r="F38" s="210" t="str">
        <f t="shared" si="5"/>
        <v>0:04</v>
      </c>
      <c r="G38" s="208"/>
      <c r="H38" s="208">
        <f t="shared" si="6"/>
        <v>0.68541666666666645</v>
      </c>
      <c r="I38" s="208">
        <f t="shared" si="7"/>
        <v>0.68541666666666645</v>
      </c>
      <c r="K38" s="211"/>
    </row>
    <row r="39" spans="1:11" x14ac:dyDescent="0.2">
      <c r="B39" s="225" t="s">
        <v>368</v>
      </c>
      <c r="D39" s="209">
        <v>281.60000000000002</v>
      </c>
      <c r="E39" s="209">
        <f t="shared" si="4"/>
        <v>0.59999999999996589</v>
      </c>
      <c r="F39" s="210" t="str">
        <f t="shared" si="5"/>
        <v>0:06</v>
      </c>
      <c r="G39" s="208"/>
      <c r="H39" s="208">
        <f t="shared" si="6"/>
        <v>0.6895833333333331</v>
      </c>
      <c r="I39" s="208">
        <f t="shared" si="7"/>
        <v>0.6895833333333331</v>
      </c>
      <c r="K39" s="211"/>
    </row>
    <row r="40" spans="1:11" x14ac:dyDescent="0.2">
      <c r="B40" s="225" t="s">
        <v>369</v>
      </c>
      <c r="D40" s="209">
        <v>281.39999999999998</v>
      </c>
      <c r="E40" s="209">
        <f t="shared" si="4"/>
        <v>0.20000000000004547</v>
      </c>
      <c r="F40" s="210" t="str">
        <f t="shared" si="5"/>
        <v>0:02</v>
      </c>
      <c r="G40" s="208"/>
      <c r="H40" s="208">
        <f t="shared" si="6"/>
        <v>0.69097222222222199</v>
      </c>
      <c r="I40" s="208">
        <f t="shared" si="7"/>
        <v>0.69097222222222199</v>
      </c>
      <c r="J40" s="230">
        <v>0.4236111111111111</v>
      </c>
      <c r="K40" s="211"/>
    </row>
    <row r="41" spans="1:11" x14ac:dyDescent="0.2">
      <c r="A41" s="160" t="s">
        <v>322</v>
      </c>
      <c r="B41" s="225" t="s">
        <v>383</v>
      </c>
      <c r="D41" s="209">
        <v>280.5</v>
      </c>
      <c r="E41" s="209">
        <f t="shared" si="4"/>
        <v>0.89999999999997726</v>
      </c>
      <c r="F41" s="210" t="str">
        <f t="shared" si="5"/>
        <v>0:09</v>
      </c>
      <c r="G41" s="208"/>
      <c r="H41" s="208">
        <f t="shared" si="6"/>
        <v>0.69722222222222197</v>
      </c>
      <c r="I41" s="208"/>
      <c r="J41" s="211" t="s">
        <v>331</v>
      </c>
      <c r="K41" s="211" t="s">
        <v>412</v>
      </c>
    </row>
    <row r="42" spans="1:11" ht="15" x14ac:dyDescent="0.25">
      <c r="A42" s="203" t="s">
        <v>334</v>
      </c>
      <c r="B42" s="215"/>
      <c r="C42" s="215"/>
      <c r="D42" s="216"/>
      <c r="E42" s="229">
        <f>SUM(E43:E50)</f>
        <v>11.899999999999977</v>
      </c>
      <c r="F42" s="215"/>
      <c r="G42" s="216"/>
      <c r="H42" s="217"/>
      <c r="I42" s="218"/>
      <c r="J42" s="218"/>
      <c r="K42" s="218"/>
    </row>
    <row r="43" spans="1:11" x14ac:dyDescent="0.2">
      <c r="A43" s="160" t="s">
        <v>322</v>
      </c>
      <c r="B43" s="225" t="s">
        <v>383</v>
      </c>
      <c r="D43" s="209">
        <v>280.5</v>
      </c>
      <c r="E43" s="209"/>
      <c r="F43" s="210"/>
      <c r="G43" s="208"/>
      <c r="H43" s="208"/>
      <c r="I43" s="208">
        <v>0.44791666666666669</v>
      </c>
      <c r="J43" s="211" t="s">
        <v>395</v>
      </c>
      <c r="K43" s="211" t="s">
        <v>413</v>
      </c>
    </row>
    <row r="44" spans="1:11" x14ac:dyDescent="0.2">
      <c r="B44" s="225" t="s">
        <v>391</v>
      </c>
      <c r="C44" s="226" t="s">
        <v>339</v>
      </c>
      <c r="D44" s="209">
        <v>278.60000000000002</v>
      </c>
      <c r="E44" s="209">
        <f>(D43-D44)</f>
        <v>1.8999999999999773</v>
      </c>
      <c r="F44" s="210" t="str">
        <f>TEXT(E44/$B$3,"h:mm")</f>
        <v>0:19</v>
      </c>
      <c r="G44" s="208">
        <v>5.2083333333333336E-2</v>
      </c>
      <c r="H44" s="208">
        <f>(I43+F44)</f>
        <v>0.46111111111111114</v>
      </c>
      <c r="I44" s="208">
        <f>(H44+G44)</f>
        <v>0.51319444444444451</v>
      </c>
      <c r="J44" s="211" t="s">
        <v>396</v>
      </c>
      <c r="K44" s="211" t="s">
        <v>410</v>
      </c>
    </row>
    <row r="45" spans="1:11" x14ac:dyDescent="0.2">
      <c r="B45" s="225" t="s">
        <v>390</v>
      </c>
      <c r="C45" s="226"/>
      <c r="D45" s="209">
        <v>274</v>
      </c>
      <c r="E45" s="209">
        <f t="shared" ref="E45:E50" si="8">(D44-D45)</f>
        <v>4.6000000000000227</v>
      </c>
      <c r="F45" s="210" t="str">
        <f t="shared" ref="F45:F50" si="9">TEXT(E45/$B$3,"h:mm")</f>
        <v>0:46</v>
      </c>
      <c r="G45" s="208"/>
      <c r="H45" s="208">
        <f t="shared" ref="H45:H50" si="10">(I44+F45)</f>
        <v>0.54513888888888895</v>
      </c>
      <c r="I45" s="208">
        <f t="shared" ref="I45:I49" si="11">(H45+G45)</f>
        <v>0.54513888888888895</v>
      </c>
      <c r="J45" s="211" t="s">
        <v>323</v>
      </c>
      <c r="K45" s="211" t="s">
        <v>414</v>
      </c>
    </row>
    <row r="46" spans="1:11" ht="15" x14ac:dyDescent="0.25">
      <c r="A46" s="212"/>
      <c r="B46" s="231" t="s">
        <v>387</v>
      </c>
      <c r="C46" s="223"/>
      <c r="D46" s="209">
        <v>273</v>
      </c>
      <c r="E46" s="209">
        <f t="shared" si="8"/>
        <v>1</v>
      </c>
      <c r="F46" s="210" t="str">
        <f t="shared" si="9"/>
        <v>0:10</v>
      </c>
      <c r="G46" s="208"/>
      <c r="H46" s="208">
        <f t="shared" si="10"/>
        <v>0.55208333333333337</v>
      </c>
      <c r="I46" s="208">
        <f t="shared" si="11"/>
        <v>0.55208333333333337</v>
      </c>
      <c r="J46" s="230">
        <v>0.39444444444444443</v>
      </c>
    </row>
    <row r="47" spans="1:11" ht="15" x14ac:dyDescent="0.25">
      <c r="A47" s="212"/>
      <c r="B47" s="225" t="s">
        <v>392</v>
      </c>
      <c r="C47" s="223"/>
      <c r="D47" s="209">
        <v>271.89999999999998</v>
      </c>
      <c r="E47" s="209">
        <f t="shared" si="8"/>
        <v>1.1000000000000227</v>
      </c>
      <c r="F47" s="210" t="str">
        <f t="shared" si="9"/>
        <v>0:11</v>
      </c>
      <c r="G47" s="208"/>
      <c r="H47" s="208">
        <f t="shared" si="10"/>
        <v>0.55972222222222223</v>
      </c>
      <c r="I47" s="208">
        <f t="shared" si="11"/>
        <v>0.55972222222222223</v>
      </c>
    </row>
    <row r="48" spans="1:11" ht="15" x14ac:dyDescent="0.25">
      <c r="A48" s="212"/>
      <c r="B48" s="232" t="s">
        <v>398</v>
      </c>
      <c r="C48" s="223"/>
      <c r="D48" s="209">
        <v>270.39999999999998</v>
      </c>
      <c r="E48" s="209">
        <f t="shared" si="8"/>
        <v>1.5</v>
      </c>
      <c r="F48" s="210" t="str">
        <f t="shared" si="9"/>
        <v>0:15</v>
      </c>
      <c r="G48" s="208"/>
      <c r="H48" s="208">
        <f t="shared" si="10"/>
        <v>0.57013888888888886</v>
      </c>
      <c r="I48" s="208">
        <f t="shared" si="11"/>
        <v>0.57013888888888886</v>
      </c>
      <c r="J48" s="230"/>
    </row>
    <row r="49" spans="1:11" ht="15" x14ac:dyDescent="0.25">
      <c r="A49" s="212"/>
      <c r="B49" s="232" t="s">
        <v>388</v>
      </c>
      <c r="C49" s="223" t="s">
        <v>246</v>
      </c>
      <c r="D49" s="209">
        <v>269</v>
      </c>
      <c r="E49" s="209">
        <f t="shared" si="8"/>
        <v>1.3999999999999773</v>
      </c>
      <c r="F49" s="210" t="str">
        <f t="shared" si="9"/>
        <v>0:14</v>
      </c>
      <c r="G49" s="208">
        <v>1.3888888888888888E-2</v>
      </c>
      <c r="H49" s="208">
        <f t="shared" si="10"/>
        <v>0.57986111111111105</v>
      </c>
      <c r="I49" s="208">
        <f t="shared" si="11"/>
        <v>0.59374999999999989</v>
      </c>
      <c r="J49" s="230">
        <v>0.40416666666666662</v>
      </c>
    </row>
    <row r="50" spans="1:11" x14ac:dyDescent="0.2">
      <c r="A50" s="160" t="s">
        <v>323</v>
      </c>
      <c r="B50" s="225" t="s">
        <v>397</v>
      </c>
      <c r="C50" s="226"/>
      <c r="D50" s="209">
        <v>268.60000000000002</v>
      </c>
      <c r="E50" s="209">
        <f t="shared" si="8"/>
        <v>0.39999999999997726</v>
      </c>
      <c r="F50" s="210" t="str">
        <f t="shared" si="9"/>
        <v>0:04</v>
      </c>
      <c r="G50" s="208"/>
      <c r="H50" s="208">
        <f t="shared" si="10"/>
        <v>0.59652777777777766</v>
      </c>
      <c r="I50" s="208"/>
      <c r="J50" s="211" t="s">
        <v>384</v>
      </c>
      <c r="K50" s="211" t="s">
        <v>415</v>
      </c>
    </row>
    <row r="51" spans="1:11" ht="15" x14ac:dyDescent="0.25">
      <c r="A51" s="203" t="s">
        <v>335</v>
      </c>
      <c r="B51" s="215"/>
      <c r="C51" s="215"/>
      <c r="D51" s="216"/>
      <c r="E51" s="229">
        <f>SUM(E53:E64)</f>
        <v>19.800000000000011</v>
      </c>
      <c r="F51" s="215"/>
      <c r="G51" s="216"/>
      <c r="H51" s="217"/>
      <c r="I51" s="218"/>
      <c r="J51" s="218"/>
      <c r="K51" s="218"/>
    </row>
    <row r="52" spans="1:11" x14ac:dyDescent="0.2">
      <c r="A52" s="160" t="s">
        <v>323</v>
      </c>
      <c r="B52" s="225" t="s">
        <v>397</v>
      </c>
      <c r="C52" s="226"/>
      <c r="D52" s="209">
        <v>268.60000000000002</v>
      </c>
      <c r="E52" s="209"/>
      <c r="F52" s="210"/>
      <c r="G52" s="208"/>
      <c r="H52" s="208"/>
      <c r="I52" s="208">
        <v>0.43055555555555558</v>
      </c>
      <c r="J52" s="161" t="s">
        <v>402</v>
      </c>
    </row>
    <row r="53" spans="1:11" x14ac:dyDescent="0.2">
      <c r="B53" s="232" t="s">
        <v>393</v>
      </c>
      <c r="C53" s="223"/>
      <c r="D53" s="209">
        <v>264.2</v>
      </c>
      <c r="E53" s="209">
        <f>(D52-D53)</f>
        <v>4.4000000000000341</v>
      </c>
      <c r="F53" s="210" t="str">
        <f>TEXT(E53/$B$3,"h:mm")</f>
        <v>0:44</v>
      </c>
      <c r="G53" s="208"/>
      <c r="H53" s="208">
        <f>(I52+F53)</f>
        <v>0.46111111111111114</v>
      </c>
      <c r="I53" s="208">
        <f>(H53+G53)</f>
        <v>0.46111111111111114</v>
      </c>
      <c r="J53" s="211" t="s">
        <v>403</v>
      </c>
    </row>
    <row r="54" spans="1:11" x14ac:dyDescent="0.2">
      <c r="B54" s="232" t="s">
        <v>394</v>
      </c>
      <c r="C54" s="223"/>
      <c r="D54" s="209">
        <v>261.5</v>
      </c>
      <c r="E54" s="209">
        <f t="shared" ref="E54:E64" si="12">(D53-D54)</f>
        <v>2.6999999999999886</v>
      </c>
      <c r="F54" s="210" t="str">
        <f t="shared" ref="F54:F64" si="13">TEXT(E54/$B$3,"h:mm")</f>
        <v>0:27</v>
      </c>
      <c r="G54" s="208"/>
      <c r="H54" s="208">
        <f t="shared" ref="H54:H64" si="14">(I53+F54)</f>
        <v>0.47986111111111113</v>
      </c>
      <c r="I54" s="208">
        <f t="shared" ref="I54:I64" si="15">(H54+G54)</f>
        <v>0.47986111111111113</v>
      </c>
    </row>
    <row r="55" spans="1:11" x14ac:dyDescent="0.2">
      <c r="B55" s="225" t="s">
        <v>389</v>
      </c>
      <c r="C55" s="223"/>
      <c r="D55" s="209">
        <v>258.8</v>
      </c>
      <c r="E55" s="209">
        <f t="shared" si="12"/>
        <v>2.6999999999999886</v>
      </c>
      <c r="F55" s="210" t="str">
        <f t="shared" si="13"/>
        <v>0:27</v>
      </c>
      <c r="G55" s="208"/>
      <c r="H55" s="208">
        <f t="shared" si="14"/>
        <v>0.49861111111111112</v>
      </c>
      <c r="I55" s="208">
        <f t="shared" si="15"/>
        <v>0.49861111111111112</v>
      </c>
    </row>
    <row r="56" spans="1:11" ht="15" x14ac:dyDescent="0.25">
      <c r="B56" s="161" t="s">
        <v>340</v>
      </c>
      <c r="C56" s="220"/>
      <c r="D56" s="209">
        <v>258.60000000000002</v>
      </c>
      <c r="E56" s="209">
        <f t="shared" si="12"/>
        <v>0.19999999999998863</v>
      </c>
      <c r="F56" s="210" t="str">
        <f t="shared" si="13"/>
        <v>0:02</v>
      </c>
      <c r="G56" s="208"/>
      <c r="H56" s="208">
        <f t="shared" si="14"/>
        <v>0.5</v>
      </c>
      <c r="I56" s="208">
        <f t="shared" si="15"/>
        <v>0.5</v>
      </c>
    </row>
    <row r="57" spans="1:11" x14ac:dyDescent="0.2">
      <c r="B57" s="233" t="s">
        <v>336</v>
      </c>
      <c r="C57" s="226" t="s">
        <v>339</v>
      </c>
      <c r="D57" s="209">
        <v>257.7</v>
      </c>
      <c r="E57" s="209">
        <f t="shared" si="12"/>
        <v>0.90000000000003411</v>
      </c>
      <c r="F57" s="210" t="str">
        <f t="shared" si="13"/>
        <v>0:09</v>
      </c>
      <c r="G57" s="208">
        <v>3.125E-2</v>
      </c>
      <c r="H57" s="208">
        <f t="shared" si="14"/>
        <v>0.50624999999999998</v>
      </c>
      <c r="I57" s="208">
        <f t="shared" si="15"/>
        <v>0.53749999999999998</v>
      </c>
    </row>
    <row r="58" spans="1:11" ht="15" x14ac:dyDescent="0.25">
      <c r="B58" s="161" t="s">
        <v>341</v>
      </c>
      <c r="C58" s="220"/>
      <c r="D58" s="209">
        <v>256.89999999999998</v>
      </c>
      <c r="E58" s="209">
        <f t="shared" si="12"/>
        <v>0.80000000000001137</v>
      </c>
      <c r="F58" s="210" t="str">
        <f t="shared" si="13"/>
        <v>0:08</v>
      </c>
      <c r="G58" s="208"/>
      <c r="H58" s="208">
        <f t="shared" si="14"/>
        <v>0.54305555555555551</v>
      </c>
      <c r="I58" s="208">
        <f t="shared" si="15"/>
        <v>0.54305555555555551</v>
      </c>
      <c r="K58" s="211" t="s">
        <v>416</v>
      </c>
    </row>
    <row r="59" spans="1:11" ht="15" x14ac:dyDescent="0.25">
      <c r="B59" s="161" t="s">
        <v>342</v>
      </c>
      <c r="C59" s="220"/>
      <c r="D59" s="209">
        <v>255.4</v>
      </c>
      <c r="E59" s="209">
        <f t="shared" si="12"/>
        <v>1.4999999999999716</v>
      </c>
      <c r="F59" s="210" t="str">
        <f t="shared" si="13"/>
        <v>0:15</v>
      </c>
      <c r="G59" s="208"/>
      <c r="H59" s="208">
        <f t="shared" si="14"/>
        <v>0.55347222222222214</v>
      </c>
      <c r="I59" s="208">
        <f t="shared" si="15"/>
        <v>0.55347222222222214</v>
      </c>
    </row>
    <row r="60" spans="1:11" ht="15" x14ac:dyDescent="0.25">
      <c r="B60" s="161" t="s">
        <v>343</v>
      </c>
      <c r="C60" s="220"/>
      <c r="D60" s="209">
        <v>253.2</v>
      </c>
      <c r="E60" s="209">
        <f t="shared" si="12"/>
        <v>2.2000000000000171</v>
      </c>
      <c r="F60" s="210" t="str">
        <f t="shared" si="13"/>
        <v>0:22</v>
      </c>
      <c r="G60" s="208"/>
      <c r="H60" s="208">
        <f t="shared" si="14"/>
        <v>0.56874999999999987</v>
      </c>
      <c r="I60" s="208">
        <f t="shared" si="15"/>
        <v>0.56874999999999987</v>
      </c>
    </row>
    <row r="61" spans="1:11" x14ac:dyDescent="0.2">
      <c r="B61" s="225" t="s">
        <v>401</v>
      </c>
      <c r="C61" s="223" t="s">
        <v>246</v>
      </c>
      <c r="D61" s="209">
        <v>250.9</v>
      </c>
      <c r="E61" s="209">
        <f t="shared" si="12"/>
        <v>2.2999999999999829</v>
      </c>
      <c r="F61" s="210" t="str">
        <f t="shared" si="13"/>
        <v>0:23</v>
      </c>
      <c r="G61" s="208">
        <v>6.9444444444444441E-3</v>
      </c>
      <c r="H61" s="208">
        <f t="shared" si="14"/>
        <v>0.58472222222222214</v>
      </c>
      <c r="I61" s="208">
        <f t="shared" si="15"/>
        <v>0.59166666666666656</v>
      </c>
    </row>
    <row r="62" spans="1:11" x14ac:dyDescent="0.2">
      <c r="B62" s="161" t="s">
        <v>400</v>
      </c>
      <c r="C62" s="223" t="s">
        <v>246</v>
      </c>
      <c r="D62" s="209">
        <v>250</v>
      </c>
      <c r="E62" s="209">
        <f t="shared" si="12"/>
        <v>0.90000000000000568</v>
      </c>
      <c r="F62" s="210" t="str">
        <f t="shared" si="13"/>
        <v>0:09</v>
      </c>
      <c r="G62" s="208">
        <v>1.0416666666666666E-2</v>
      </c>
      <c r="H62" s="208">
        <f t="shared" si="14"/>
        <v>0.59791666666666654</v>
      </c>
      <c r="I62" s="208">
        <f t="shared" si="15"/>
        <v>0.60833333333333317</v>
      </c>
      <c r="J62" s="211"/>
    </row>
    <row r="63" spans="1:11" ht="15" x14ac:dyDescent="0.25">
      <c r="B63" s="225" t="s">
        <v>399</v>
      </c>
      <c r="C63" s="220"/>
      <c r="D63" s="209">
        <v>249.6</v>
      </c>
      <c r="E63" s="209">
        <f t="shared" si="12"/>
        <v>0.40000000000000568</v>
      </c>
      <c r="F63" s="210" t="str">
        <f t="shared" si="13"/>
        <v>0:04</v>
      </c>
      <c r="G63" s="208"/>
      <c r="H63" s="208">
        <f t="shared" si="14"/>
        <v>0.61111111111111094</v>
      </c>
      <c r="I63" s="208">
        <f t="shared" si="15"/>
        <v>0.61111111111111094</v>
      </c>
    </row>
    <row r="64" spans="1:11" ht="15" x14ac:dyDescent="0.25">
      <c r="A64" s="160" t="s">
        <v>324</v>
      </c>
      <c r="B64" s="161" t="s">
        <v>344</v>
      </c>
      <c r="C64" s="220"/>
      <c r="D64" s="209">
        <v>248.8</v>
      </c>
      <c r="E64" s="209">
        <f t="shared" si="12"/>
        <v>0.79999999999998295</v>
      </c>
      <c r="F64" s="210" t="str">
        <f t="shared" si="13"/>
        <v>0:08</v>
      </c>
      <c r="G64" s="208"/>
      <c r="H64" s="208">
        <f t="shared" si="14"/>
        <v>0.61666666666666647</v>
      </c>
      <c r="I64" s="208">
        <f t="shared" si="15"/>
        <v>0.61666666666666647</v>
      </c>
      <c r="J64" s="161" t="s">
        <v>404</v>
      </c>
    </row>
    <row r="65" spans="1:11" ht="15" x14ac:dyDescent="0.25">
      <c r="A65" s="214"/>
      <c r="B65" s="215"/>
      <c r="C65" s="215"/>
      <c r="D65" s="216"/>
      <c r="E65" s="216"/>
      <c r="F65" s="215"/>
      <c r="G65" s="216"/>
      <c r="H65" s="217"/>
      <c r="I65" s="218"/>
      <c r="J65" s="218"/>
      <c r="K65" s="218"/>
    </row>
    <row r="66" spans="1:11" ht="15" x14ac:dyDescent="0.25">
      <c r="A66" s="212"/>
      <c r="B66" s="212"/>
      <c r="C66" s="212"/>
      <c r="D66" s="212"/>
      <c r="E66" s="212"/>
      <c r="F66" s="212"/>
      <c r="G66" s="212"/>
      <c r="H66" s="212"/>
      <c r="I66" s="212"/>
    </row>
    <row r="67" spans="1:11" ht="15" x14ac:dyDescent="0.25">
      <c r="A67" s="213" t="s">
        <v>242</v>
      </c>
      <c r="B67" s="213" t="s">
        <v>255</v>
      </c>
      <c r="C67" s="213"/>
      <c r="D67" s="213"/>
      <c r="E67" s="215"/>
      <c r="F67" s="213" t="s">
        <v>250</v>
      </c>
      <c r="G67" s="213" t="s">
        <v>243</v>
      </c>
      <c r="H67" s="213" t="s">
        <v>244</v>
      </c>
      <c r="I67" s="213" t="s">
        <v>325</v>
      </c>
      <c r="J67" s="218"/>
      <c r="K67" s="218"/>
    </row>
    <row r="68" spans="1:11" x14ac:dyDescent="0.2">
      <c r="A68" s="160" t="s">
        <v>256</v>
      </c>
      <c r="B68" s="161" t="s">
        <v>245</v>
      </c>
      <c r="C68" s="161"/>
      <c r="F68" s="209"/>
      <c r="G68" s="208">
        <v>0.5625</v>
      </c>
      <c r="H68" s="208">
        <f>H7</f>
        <v>0.77083333333333337</v>
      </c>
      <c r="I68" s="160" t="s">
        <v>244</v>
      </c>
    </row>
    <row r="69" spans="1:11" x14ac:dyDescent="0.2">
      <c r="A69" s="160" t="s">
        <v>257</v>
      </c>
      <c r="B69" s="161" t="str">
        <f>A10</f>
        <v>Vyšší Brod</v>
      </c>
      <c r="C69" s="161"/>
      <c r="D69" s="209" t="str">
        <f>A22</f>
        <v>Branná</v>
      </c>
      <c r="F69" s="209">
        <f>E8</f>
        <v>20.800000000000011</v>
      </c>
      <c r="G69" s="208">
        <f>I10</f>
        <v>0.45833333333333331</v>
      </c>
      <c r="H69" s="208">
        <f>H22</f>
        <v>0.69999999999999984</v>
      </c>
    </row>
    <row r="70" spans="1:11" x14ac:dyDescent="0.2">
      <c r="A70" s="160" t="s">
        <v>258</v>
      </c>
      <c r="B70" s="237" t="str">
        <f>D69</f>
        <v>Branná</v>
      </c>
      <c r="C70" s="161"/>
      <c r="D70" s="209" t="str">
        <f>A41</f>
        <v>Český Krumlov</v>
      </c>
      <c r="F70" s="209">
        <f>E23</f>
        <v>15.399999999999977</v>
      </c>
      <c r="G70" s="208">
        <f>I25</f>
        <v>0.44791666666666669</v>
      </c>
      <c r="H70" s="208">
        <f>H41</f>
        <v>0.69722222222222197</v>
      </c>
    </row>
    <row r="71" spans="1:11" x14ac:dyDescent="0.2">
      <c r="A71" s="160" t="s">
        <v>259</v>
      </c>
      <c r="B71" s="237" t="str">
        <f>D70</f>
        <v>Český Krumlov</v>
      </c>
      <c r="C71" s="161"/>
      <c r="D71" s="209" t="str">
        <f>A50</f>
        <v>Zlatá Koruna</v>
      </c>
      <c r="F71" s="209">
        <f>E42</f>
        <v>11.899999999999977</v>
      </c>
      <c r="G71" s="208">
        <f>I43</f>
        <v>0.44791666666666669</v>
      </c>
      <c r="H71" s="208">
        <f>H50</f>
        <v>0.59652777777777766</v>
      </c>
    </row>
    <row r="72" spans="1:11" x14ac:dyDescent="0.2">
      <c r="A72" s="160" t="s">
        <v>260</v>
      </c>
      <c r="B72" s="209" t="str">
        <f>D71</f>
        <v>Zlatá Koruna</v>
      </c>
      <c r="D72" s="209" t="str">
        <f>A64</f>
        <v>Boršov nad Vltavou</v>
      </c>
      <c r="F72" s="209">
        <f>E51</f>
        <v>19.800000000000011</v>
      </c>
      <c r="G72" s="208">
        <f>I52</f>
        <v>0.43055555555555558</v>
      </c>
      <c r="H72" s="208">
        <f>H64</f>
        <v>0.61666666666666647</v>
      </c>
    </row>
    <row r="73" spans="1:11" x14ac:dyDescent="0.2">
      <c r="D73" s="235" t="s">
        <v>45</v>
      </c>
      <c r="F73" s="236">
        <f>SUM(F69:F72)</f>
        <v>67.899999999999977</v>
      </c>
      <c r="G73" s="160" t="s">
        <v>250</v>
      </c>
    </row>
    <row r="74" spans="1:11" x14ac:dyDescent="0.2">
      <c r="D74" s="235" t="s">
        <v>261</v>
      </c>
      <c r="F74" s="236">
        <f>F73/4</f>
        <v>16.974999999999994</v>
      </c>
      <c r="G74" s="160" t="s">
        <v>250</v>
      </c>
    </row>
    <row r="76" spans="1:11" ht="15" x14ac:dyDescent="0.25">
      <c r="A76" s="200" t="s">
        <v>417</v>
      </c>
      <c r="B76" s="204"/>
      <c r="C76" s="204"/>
      <c r="D76" s="205"/>
      <c r="E76" s="205"/>
      <c r="F76" s="204"/>
      <c r="G76" s="205"/>
      <c r="H76" s="217"/>
      <c r="I76" s="218"/>
      <c r="J76" s="218"/>
      <c r="K76" s="218"/>
    </row>
    <row r="77" spans="1:11" ht="15" x14ac:dyDescent="0.25">
      <c r="A77" s="160" t="s">
        <v>331</v>
      </c>
      <c r="B77" s="160" t="s">
        <v>360</v>
      </c>
      <c r="H77" s="212"/>
      <c r="I77" s="212"/>
    </row>
    <row r="78" spans="1:11" ht="15" x14ac:dyDescent="0.25">
      <c r="B78" s="238">
        <v>420774061450</v>
      </c>
      <c r="H78" s="212"/>
      <c r="I78" s="212"/>
    </row>
    <row r="79" spans="1:11" x14ac:dyDescent="0.2">
      <c r="B79" s="160" t="s">
        <v>361</v>
      </c>
    </row>
    <row r="80" spans="1:11" x14ac:dyDescent="0.2">
      <c r="B80" s="228"/>
    </row>
    <row r="81" spans="1:2" x14ac:dyDescent="0.2">
      <c r="A81" s="160" t="s">
        <v>322</v>
      </c>
      <c r="B81" s="160" t="s">
        <v>380</v>
      </c>
    </row>
    <row r="82" spans="1:2" x14ac:dyDescent="0.2">
      <c r="A82" s="239"/>
      <c r="B82" s="238">
        <v>420720514943</v>
      </c>
    </row>
    <row r="83" spans="1:2" x14ac:dyDescent="0.2">
      <c r="A83" s="240"/>
      <c r="B83" s="239" t="s">
        <v>381</v>
      </c>
    </row>
    <row r="84" spans="1:2" x14ac:dyDescent="0.2">
      <c r="A84" s="240"/>
      <c r="B84" s="160" t="s">
        <v>382</v>
      </c>
    </row>
    <row r="85" spans="1:2" x14ac:dyDescent="0.2">
      <c r="A85" s="240"/>
    </row>
    <row r="86" spans="1:2" x14ac:dyDescent="0.2">
      <c r="A86" s="160" t="s">
        <v>323</v>
      </c>
      <c r="B86" s="160" t="s">
        <v>418</v>
      </c>
    </row>
    <row r="87" spans="1:2" x14ac:dyDescent="0.2">
      <c r="A87" s="240"/>
      <c r="B87" s="238">
        <v>420777140146</v>
      </c>
    </row>
    <row r="88" spans="1:2" x14ac:dyDescent="0.2">
      <c r="A88" s="240"/>
      <c r="B88" s="239" t="s">
        <v>419</v>
      </c>
    </row>
    <row r="89" spans="1:2" x14ac:dyDescent="0.2">
      <c r="A89" s="240"/>
      <c r="B89" s="160" t="s">
        <v>420</v>
      </c>
    </row>
    <row r="90" spans="1:2" ht="15" x14ac:dyDescent="0.2">
      <c r="A90" s="224"/>
    </row>
    <row r="91" spans="1:2" ht="15" x14ac:dyDescent="0.2">
      <c r="A91" s="224"/>
    </row>
    <row r="92" spans="1:2" ht="15" x14ac:dyDescent="0.2">
      <c r="A92" s="224"/>
    </row>
    <row r="93" spans="1:2" ht="15" x14ac:dyDescent="0.2">
      <c r="A93" s="224"/>
    </row>
    <row r="94" spans="1:2" ht="15" x14ac:dyDescent="0.2">
      <c r="A94" s="224"/>
    </row>
    <row r="95" spans="1:2" ht="15" x14ac:dyDescent="0.2">
      <c r="A95" s="224"/>
    </row>
    <row r="96" spans="1:2" ht="15" x14ac:dyDescent="0.2">
      <c r="A96" s="224"/>
    </row>
    <row r="97" spans="1:1" ht="15" x14ac:dyDescent="0.2">
      <c r="A97" s="224"/>
    </row>
    <row r="98" spans="1:1" ht="15" x14ac:dyDescent="0.2">
      <c r="A98" s="224"/>
    </row>
    <row r="99" spans="1:1" ht="15" x14ac:dyDescent="0.2">
      <c r="A99" s="224"/>
    </row>
    <row r="100" spans="1:1" ht="15" x14ac:dyDescent="0.2">
      <c r="A100" s="224"/>
    </row>
    <row r="101" spans="1:1" ht="15" x14ac:dyDescent="0.2">
      <c r="A101" s="224"/>
    </row>
    <row r="102" spans="1:1" ht="15" x14ac:dyDescent="0.2">
      <c r="A102" s="224"/>
    </row>
    <row r="103" spans="1:1" ht="15" x14ac:dyDescent="0.2">
      <c r="A103" s="224"/>
    </row>
    <row r="104" spans="1:1" ht="15" x14ac:dyDescent="0.2">
      <c r="A104" s="224"/>
    </row>
    <row r="105" spans="1:1" ht="15" x14ac:dyDescent="0.2">
      <c r="A105" s="224"/>
    </row>
    <row r="106" spans="1:1" ht="15" x14ac:dyDescent="0.2">
      <c r="A106" s="224"/>
    </row>
    <row r="107" spans="1:1" ht="15" x14ac:dyDescent="0.2">
      <c r="A107" s="224"/>
    </row>
    <row r="108" spans="1:1" ht="15" x14ac:dyDescent="0.2">
      <c r="A108" s="224"/>
    </row>
    <row r="109" spans="1:1" ht="15" x14ac:dyDescent="0.2">
      <c r="A109" s="224"/>
    </row>
    <row r="110" spans="1:1" ht="15" x14ac:dyDescent="0.2">
      <c r="A110" s="224"/>
    </row>
    <row r="111" spans="1:1" ht="15" x14ac:dyDescent="0.2">
      <c r="A111" s="224"/>
    </row>
    <row r="112" spans="1:1" ht="15" x14ac:dyDescent="0.2">
      <c r="A112" s="224"/>
    </row>
    <row r="113" spans="1:1" ht="15" x14ac:dyDescent="0.2">
      <c r="A113" s="224"/>
    </row>
    <row r="114" spans="1:1" ht="15" x14ac:dyDescent="0.2">
      <c r="A114" s="224"/>
    </row>
    <row r="115" spans="1:1" ht="15" x14ac:dyDescent="0.2">
      <c r="A115" s="224"/>
    </row>
    <row r="116" spans="1:1" ht="15" x14ac:dyDescent="0.2">
      <c r="A116" s="224"/>
    </row>
    <row r="117" spans="1:1" ht="15" x14ac:dyDescent="0.2">
      <c r="A117" s="224"/>
    </row>
    <row r="118" spans="1:1" ht="15" x14ac:dyDescent="0.2">
      <c r="A118" s="224"/>
    </row>
    <row r="119" spans="1:1" ht="15" x14ac:dyDescent="0.2">
      <c r="A119" s="224"/>
    </row>
    <row r="120" spans="1:1" ht="15" x14ac:dyDescent="0.2">
      <c r="A120" s="224"/>
    </row>
    <row r="121" spans="1:1" ht="15" x14ac:dyDescent="0.2">
      <c r="A121" s="224"/>
    </row>
    <row r="122" spans="1:1" ht="15" x14ac:dyDescent="0.2">
      <c r="A122" s="224"/>
    </row>
    <row r="123" spans="1:1" ht="15" x14ac:dyDescent="0.2">
      <c r="A123" s="224"/>
    </row>
    <row r="124" spans="1:1" ht="15" x14ac:dyDescent="0.2">
      <c r="A124" s="224"/>
    </row>
    <row r="125" spans="1:1" ht="15" x14ac:dyDescent="0.2">
      <c r="A125" s="224"/>
    </row>
    <row r="126" spans="1:1" ht="15" x14ac:dyDescent="0.2">
      <c r="A126" s="224"/>
    </row>
    <row r="127" spans="1:1" ht="15" x14ac:dyDescent="0.2">
      <c r="A127" s="224"/>
    </row>
    <row r="128" spans="1:1" ht="15" x14ac:dyDescent="0.2">
      <c r="A128" s="224"/>
    </row>
    <row r="129" spans="1:1" ht="15" x14ac:dyDescent="0.2">
      <c r="A129" s="224"/>
    </row>
    <row r="130" spans="1:1" ht="15" x14ac:dyDescent="0.2">
      <c r="A130" s="224"/>
    </row>
    <row r="131" spans="1:1" ht="15" x14ac:dyDescent="0.2">
      <c r="A131" s="224"/>
    </row>
    <row r="132" spans="1:1" ht="15" x14ac:dyDescent="0.2">
      <c r="A132" s="224"/>
    </row>
    <row r="133" spans="1:1" ht="15" x14ac:dyDescent="0.2">
      <c r="A133" s="224"/>
    </row>
    <row r="134" spans="1:1" ht="15" x14ac:dyDescent="0.2">
      <c r="A134" s="224"/>
    </row>
    <row r="135" spans="1:1" ht="15" x14ac:dyDescent="0.2">
      <c r="A135" s="224"/>
    </row>
    <row r="136" spans="1:1" ht="15" x14ac:dyDescent="0.2">
      <c r="A136" s="224"/>
    </row>
    <row r="137" spans="1:1" ht="15" x14ac:dyDescent="0.2">
      <c r="A137" s="224"/>
    </row>
    <row r="138" spans="1:1" ht="15" x14ac:dyDescent="0.2">
      <c r="A138" s="224"/>
    </row>
    <row r="139" spans="1:1" ht="15" x14ac:dyDescent="0.2">
      <c r="A139" s="224"/>
    </row>
    <row r="140" spans="1:1" ht="15" x14ac:dyDescent="0.2">
      <c r="A140" s="224"/>
    </row>
    <row r="141" spans="1:1" ht="15" x14ac:dyDescent="0.2">
      <c r="A141" s="224"/>
    </row>
    <row r="142" spans="1:1" ht="15" x14ac:dyDescent="0.2">
      <c r="A142" s="224"/>
    </row>
    <row r="143" spans="1:1" ht="15" x14ac:dyDescent="0.2">
      <c r="A143" s="224"/>
    </row>
    <row r="144" spans="1:1" ht="15" x14ac:dyDescent="0.2">
      <c r="A144" s="224"/>
    </row>
    <row r="145" spans="1:1" ht="15" x14ac:dyDescent="0.2">
      <c r="A145" s="224"/>
    </row>
    <row r="146" spans="1:1" ht="15" x14ac:dyDescent="0.2">
      <c r="A146" s="224"/>
    </row>
    <row r="147" spans="1:1" ht="15" x14ac:dyDescent="0.2">
      <c r="A147" s="224"/>
    </row>
    <row r="148" spans="1:1" ht="15" x14ac:dyDescent="0.2">
      <c r="A148" s="224"/>
    </row>
    <row r="149" spans="1:1" ht="15" x14ac:dyDescent="0.2">
      <c r="A149" s="224"/>
    </row>
    <row r="150" spans="1:1" ht="15" x14ac:dyDescent="0.2">
      <c r="A150" s="224"/>
    </row>
    <row r="151" spans="1:1" ht="15" x14ac:dyDescent="0.2">
      <c r="A151" s="224"/>
    </row>
    <row r="152" spans="1:1" ht="15" x14ac:dyDescent="0.2">
      <c r="A152" s="224"/>
    </row>
    <row r="153" spans="1:1" ht="15" x14ac:dyDescent="0.2">
      <c r="A153" s="224"/>
    </row>
  </sheetData>
  <mergeCells count="2">
    <mergeCell ref="F4:G4"/>
    <mergeCell ref="H4:I4"/>
  </mergeCells>
  <hyperlinks>
    <hyperlink ref="B83" r:id="rId1"/>
    <hyperlink ref="B88" r:id="rId2"/>
  </hyperlinks>
  <pageMargins left="0.39370078740157483" right="0.39370078740157483" top="0.98425196850393704" bottom="0.98425196850393704" header="0.51181102362204722" footer="0.51181102362204722"/>
  <pageSetup paperSize="8" scale="74" orientation="portrait" horizontalDpi="200" verticalDpi="200" r:id="rId3"/>
  <headerFooter alignWithMargins="0"/>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1"/>
  <sheetViews>
    <sheetView tabSelected="1" workbookViewId="0">
      <selection activeCell="G51" sqref="G51"/>
    </sheetView>
  </sheetViews>
  <sheetFormatPr defaultRowHeight="12.75" x14ac:dyDescent="0.2"/>
  <cols>
    <col min="1" max="1" width="20.85546875" style="160" customWidth="1"/>
    <col min="2" max="2" width="39.140625" style="160" customWidth="1"/>
    <col min="3" max="3" width="5.5703125" style="160" customWidth="1"/>
    <col min="4" max="4" width="11.42578125" style="160" customWidth="1"/>
    <col min="5" max="5" width="10.7109375" style="160" customWidth="1"/>
    <col min="6" max="6" width="11.42578125" style="160" customWidth="1"/>
    <col min="7" max="7" width="12.7109375" style="160" customWidth="1"/>
    <col min="8" max="8" width="12.5703125" style="160" customWidth="1"/>
    <col min="9" max="9" width="11.42578125" style="160" customWidth="1"/>
    <col min="10" max="10" width="32.28515625" style="160" customWidth="1"/>
    <col min="11" max="256" width="9.140625" style="160"/>
    <col min="257" max="257" width="20.85546875" style="160" customWidth="1"/>
    <col min="258" max="258" width="22.85546875" style="160" customWidth="1"/>
    <col min="259" max="259" width="11.42578125" style="160" customWidth="1"/>
    <col min="260" max="260" width="10.7109375" style="160" customWidth="1"/>
    <col min="261" max="261" width="11.42578125" style="160" customWidth="1"/>
    <col min="262" max="262" width="12.7109375" style="160" customWidth="1"/>
    <col min="263" max="263" width="12.5703125" style="160" customWidth="1"/>
    <col min="264" max="264" width="11.42578125" style="160" customWidth="1"/>
    <col min="265" max="512" width="9.140625" style="160"/>
    <col min="513" max="513" width="20.85546875" style="160" customWidth="1"/>
    <col min="514" max="514" width="22.85546875" style="160" customWidth="1"/>
    <col min="515" max="515" width="11.42578125" style="160" customWidth="1"/>
    <col min="516" max="516" width="10.7109375" style="160" customWidth="1"/>
    <col min="517" max="517" width="11.42578125" style="160" customWidth="1"/>
    <col min="518" max="518" width="12.7109375" style="160" customWidth="1"/>
    <col min="519" max="519" width="12.5703125" style="160" customWidth="1"/>
    <col min="520" max="520" width="11.42578125" style="160" customWidth="1"/>
    <col min="521" max="768" width="9.140625" style="160"/>
    <col min="769" max="769" width="20.85546875" style="160" customWidth="1"/>
    <col min="770" max="770" width="22.85546875" style="160" customWidth="1"/>
    <col min="771" max="771" width="11.42578125" style="160" customWidth="1"/>
    <col min="772" max="772" width="10.7109375" style="160" customWidth="1"/>
    <col min="773" max="773" width="11.42578125" style="160" customWidth="1"/>
    <col min="774" max="774" width="12.7109375" style="160" customWidth="1"/>
    <col min="775" max="775" width="12.5703125" style="160" customWidth="1"/>
    <col min="776" max="776" width="11.42578125" style="160" customWidth="1"/>
    <col min="777" max="1024" width="9.140625" style="160"/>
    <col min="1025" max="1025" width="20.85546875" style="160" customWidth="1"/>
    <col min="1026" max="1026" width="22.85546875" style="160" customWidth="1"/>
    <col min="1027" max="1027" width="11.42578125" style="160" customWidth="1"/>
    <col min="1028" max="1028" width="10.7109375" style="160" customWidth="1"/>
    <col min="1029" max="1029" width="11.42578125" style="160" customWidth="1"/>
    <col min="1030" max="1030" width="12.7109375" style="160" customWidth="1"/>
    <col min="1031" max="1031" width="12.5703125" style="160" customWidth="1"/>
    <col min="1032" max="1032" width="11.42578125" style="160" customWidth="1"/>
    <col min="1033" max="1280" width="9.140625" style="160"/>
    <col min="1281" max="1281" width="20.85546875" style="160" customWidth="1"/>
    <col min="1282" max="1282" width="22.85546875" style="160" customWidth="1"/>
    <col min="1283" max="1283" width="11.42578125" style="160" customWidth="1"/>
    <col min="1284" max="1284" width="10.7109375" style="160" customWidth="1"/>
    <col min="1285" max="1285" width="11.42578125" style="160" customWidth="1"/>
    <col min="1286" max="1286" width="12.7109375" style="160" customWidth="1"/>
    <col min="1287" max="1287" width="12.5703125" style="160" customWidth="1"/>
    <col min="1288" max="1288" width="11.42578125" style="160" customWidth="1"/>
    <col min="1289" max="1536" width="9.140625" style="160"/>
    <col min="1537" max="1537" width="20.85546875" style="160" customWidth="1"/>
    <col min="1538" max="1538" width="22.85546875" style="160" customWidth="1"/>
    <col min="1539" max="1539" width="11.42578125" style="160" customWidth="1"/>
    <col min="1540" max="1540" width="10.7109375" style="160" customWidth="1"/>
    <col min="1541" max="1541" width="11.42578125" style="160" customWidth="1"/>
    <col min="1542" max="1542" width="12.7109375" style="160" customWidth="1"/>
    <col min="1543" max="1543" width="12.5703125" style="160" customWidth="1"/>
    <col min="1544" max="1544" width="11.42578125" style="160" customWidth="1"/>
    <col min="1545" max="1792" width="9.140625" style="160"/>
    <col min="1793" max="1793" width="20.85546875" style="160" customWidth="1"/>
    <col min="1794" max="1794" width="22.85546875" style="160" customWidth="1"/>
    <col min="1795" max="1795" width="11.42578125" style="160" customWidth="1"/>
    <col min="1796" max="1796" width="10.7109375" style="160" customWidth="1"/>
    <col min="1797" max="1797" width="11.42578125" style="160" customWidth="1"/>
    <col min="1798" max="1798" width="12.7109375" style="160" customWidth="1"/>
    <col min="1799" max="1799" width="12.5703125" style="160" customWidth="1"/>
    <col min="1800" max="1800" width="11.42578125" style="160" customWidth="1"/>
    <col min="1801" max="2048" width="9.140625" style="160"/>
    <col min="2049" max="2049" width="20.85546875" style="160" customWidth="1"/>
    <col min="2050" max="2050" width="22.85546875" style="160" customWidth="1"/>
    <col min="2051" max="2051" width="11.42578125" style="160" customWidth="1"/>
    <col min="2052" max="2052" width="10.7109375" style="160" customWidth="1"/>
    <col min="2053" max="2053" width="11.42578125" style="160" customWidth="1"/>
    <col min="2054" max="2054" width="12.7109375" style="160" customWidth="1"/>
    <col min="2055" max="2055" width="12.5703125" style="160" customWidth="1"/>
    <col min="2056" max="2056" width="11.42578125" style="160" customWidth="1"/>
    <col min="2057" max="2304" width="9.140625" style="160"/>
    <col min="2305" max="2305" width="20.85546875" style="160" customWidth="1"/>
    <col min="2306" max="2306" width="22.85546875" style="160" customWidth="1"/>
    <col min="2307" max="2307" width="11.42578125" style="160" customWidth="1"/>
    <col min="2308" max="2308" width="10.7109375" style="160" customWidth="1"/>
    <col min="2309" max="2309" width="11.42578125" style="160" customWidth="1"/>
    <col min="2310" max="2310" width="12.7109375" style="160" customWidth="1"/>
    <col min="2311" max="2311" width="12.5703125" style="160" customWidth="1"/>
    <col min="2312" max="2312" width="11.42578125" style="160" customWidth="1"/>
    <col min="2313" max="2560" width="9.140625" style="160"/>
    <col min="2561" max="2561" width="20.85546875" style="160" customWidth="1"/>
    <col min="2562" max="2562" width="22.85546875" style="160" customWidth="1"/>
    <col min="2563" max="2563" width="11.42578125" style="160" customWidth="1"/>
    <col min="2564" max="2564" width="10.7109375" style="160" customWidth="1"/>
    <col min="2565" max="2565" width="11.42578125" style="160" customWidth="1"/>
    <col min="2566" max="2566" width="12.7109375" style="160" customWidth="1"/>
    <col min="2567" max="2567" width="12.5703125" style="160" customWidth="1"/>
    <col min="2568" max="2568" width="11.42578125" style="160" customWidth="1"/>
    <col min="2569" max="2816" width="9.140625" style="160"/>
    <col min="2817" max="2817" width="20.85546875" style="160" customWidth="1"/>
    <col min="2818" max="2818" width="22.85546875" style="160" customWidth="1"/>
    <col min="2819" max="2819" width="11.42578125" style="160" customWidth="1"/>
    <col min="2820" max="2820" width="10.7109375" style="160" customWidth="1"/>
    <col min="2821" max="2821" width="11.42578125" style="160" customWidth="1"/>
    <col min="2822" max="2822" width="12.7109375" style="160" customWidth="1"/>
    <col min="2823" max="2823" width="12.5703125" style="160" customWidth="1"/>
    <col min="2824" max="2824" width="11.42578125" style="160" customWidth="1"/>
    <col min="2825" max="3072" width="9.140625" style="160"/>
    <col min="3073" max="3073" width="20.85546875" style="160" customWidth="1"/>
    <col min="3074" max="3074" width="22.85546875" style="160" customWidth="1"/>
    <col min="3075" max="3075" width="11.42578125" style="160" customWidth="1"/>
    <col min="3076" max="3076" width="10.7109375" style="160" customWidth="1"/>
    <col min="3077" max="3077" width="11.42578125" style="160" customWidth="1"/>
    <col min="3078" max="3078" width="12.7109375" style="160" customWidth="1"/>
    <col min="3079" max="3079" width="12.5703125" style="160" customWidth="1"/>
    <col min="3080" max="3080" width="11.42578125" style="160" customWidth="1"/>
    <col min="3081" max="3328" width="9.140625" style="160"/>
    <col min="3329" max="3329" width="20.85546875" style="160" customWidth="1"/>
    <col min="3330" max="3330" width="22.85546875" style="160" customWidth="1"/>
    <col min="3331" max="3331" width="11.42578125" style="160" customWidth="1"/>
    <col min="3332" max="3332" width="10.7109375" style="160" customWidth="1"/>
    <col min="3333" max="3333" width="11.42578125" style="160" customWidth="1"/>
    <col min="3334" max="3334" width="12.7109375" style="160" customWidth="1"/>
    <col min="3335" max="3335" width="12.5703125" style="160" customWidth="1"/>
    <col min="3336" max="3336" width="11.42578125" style="160" customWidth="1"/>
    <col min="3337" max="3584" width="9.140625" style="160"/>
    <col min="3585" max="3585" width="20.85546875" style="160" customWidth="1"/>
    <col min="3586" max="3586" width="22.85546875" style="160" customWidth="1"/>
    <col min="3587" max="3587" width="11.42578125" style="160" customWidth="1"/>
    <col min="3588" max="3588" width="10.7109375" style="160" customWidth="1"/>
    <col min="3589" max="3589" width="11.42578125" style="160" customWidth="1"/>
    <col min="3590" max="3590" width="12.7109375" style="160" customWidth="1"/>
    <col min="3591" max="3591" width="12.5703125" style="160" customWidth="1"/>
    <col min="3592" max="3592" width="11.42578125" style="160" customWidth="1"/>
    <col min="3593" max="3840" width="9.140625" style="160"/>
    <col min="3841" max="3841" width="20.85546875" style="160" customWidth="1"/>
    <col min="3842" max="3842" width="22.85546875" style="160" customWidth="1"/>
    <col min="3843" max="3843" width="11.42578125" style="160" customWidth="1"/>
    <col min="3844" max="3844" width="10.7109375" style="160" customWidth="1"/>
    <col min="3845" max="3845" width="11.42578125" style="160" customWidth="1"/>
    <col min="3846" max="3846" width="12.7109375" style="160" customWidth="1"/>
    <col min="3847" max="3847" width="12.5703125" style="160" customWidth="1"/>
    <col min="3848" max="3848" width="11.42578125" style="160" customWidth="1"/>
    <col min="3849" max="4096" width="9.140625" style="160"/>
    <col min="4097" max="4097" width="20.85546875" style="160" customWidth="1"/>
    <col min="4098" max="4098" width="22.85546875" style="160" customWidth="1"/>
    <col min="4099" max="4099" width="11.42578125" style="160" customWidth="1"/>
    <col min="4100" max="4100" width="10.7109375" style="160" customWidth="1"/>
    <col min="4101" max="4101" width="11.42578125" style="160" customWidth="1"/>
    <col min="4102" max="4102" width="12.7109375" style="160" customWidth="1"/>
    <col min="4103" max="4103" width="12.5703125" style="160" customWidth="1"/>
    <col min="4104" max="4104" width="11.42578125" style="160" customWidth="1"/>
    <col min="4105" max="4352" width="9.140625" style="160"/>
    <col min="4353" max="4353" width="20.85546875" style="160" customWidth="1"/>
    <col min="4354" max="4354" width="22.85546875" style="160" customWidth="1"/>
    <col min="4355" max="4355" width="11.42578125" style="160" customWidth="1"/>
    <col min="4356" max="4356" width="10.7109375" style="160" customWidth="1"/>
    <col min="4357" max="4357" width="11.42578125" style="160" customWidth="1"/>
    <col min="4358" max="4358" width="12.7109375" style="160" customWidth="1"/>
    <col min="4359" max="4359" width="12.5703125" style="160" customWidth="1"/>
    <col min="4360" max="4360" width="11.42578125" style="160" customWidth="1"/>
    <col min="4361" max="4608" width="9.140625" style="160"/>
    <col min="4609" max="4609" width="20.85546875" style="160" customWidth="1"/>
    <col min="4610" max="4610" width="22.85546875" style="160" customWidth="1"/>
    <col min="4611" max="4611" width="11.42578125" style="160" customWidth="1"/>
    <col min="4612" max="4612" width="10.7109375" style="160" customWidth="1"/>
    <col min="4613" max="4613" width="11.42578125" style="160" customWidth="1"/>
    <col min="4614" max="4614" width="12.7109375" style="160" customWidth="1"/>
    <col min="4615" max="4615" width="12.5703125" style="160" customWidth="1"/>
    <col min="4616" max="4616" width="11.42578125" style="160" customWidth="1"/>
    <col min="4617" max="4864" width="9.140625" style="160"/>
    <col min="4865" max="4865" width="20.85546875" style="160" customWidth="1"/>
    <col min="4866" max="4866" width="22.85546875" style="160" customWidth="1"/>
    <col min="4867" max="4867" width="11.42578125" style="160" customWidth="1"/>
    <col min="4868" max="4868" width="10.7109375" style="160" customWidth="1"/>
    <col min="4869" max="4869" width="11.42578125" style="160" customWidth="1"/>
    <col min="4870" max="4870" width="12.7109375" style="160" customWidth="1"/>
    <col min="4871" max="4871" width="12.5703125" style="160" customWidth="1"/>
    <col min="4872" max="4872" width="11.42578125" style="160" customWidth="1"/>
    <col min="4873" max="5120" width="9.140625" style="160"/>
    <col min="5121" max="5121" width="20.85546875" style="160" customWidth="1"/>
    <col min="5122" max="5122" width="22.85546875" style="160" customWidth="1"/>
    <col min="5123" max="5123" width="11.42578125" style="160" customWidth="1"/>
    <col min="5124" max="5124" width="10.7109375" style="160" customWidth="1"/>
    <col min="5125" max="5125" width="11.42578125" style="160" customWidth="1"/>
    <col min="5126" max="5126" width="12.7109375" style="160" customWidth="1"/>
    <col min="5127" max="5127" width="12.5703125" style="160" customWidth="1"/>
    <col min="5128" max="5128" width="11.42578125" style="160" customWidth="1"/>
    <col min="5129" max="5376" width="9.140625" style="160"/>
    <col min="5377" max="5377" width="20.85546875" style="160" customWidth="1"/>
    <col min="5378" max="5378" width="22.85546875" style="160" customWidth="1"/>
    <col min="5379" max="5379" width="11.42578125" style="160" customWidth="1"/>
    <col min="5380" max="5380" width="10.7109375" style="160" customWidth="1"/>
    <col min="5381" max="5381" width="11.42578125" style="160" customWidth="1"/>
    <col min="5382" max="5382" width="12.7109375" style="160" customWidth="1"/>
    <col min="5383" max="5383" width="12.5703125" style="160" customWidth="1"/>
    <col min="5384" max="5384" width="11.42578125" style="160" customWidth="1"/>
    <col min="5385" max="5632" width="9.140625" style="160"/>
    <col min="5633" max="5633" width="20.85546875" style="160" customWidth="1"/>
    <col min="5634" max="5634" width="22.85546875" style="160" customWidth="1"/>
    <col min="5635" max="5635" width="11.42578125" style="160" customWidth="1"/>
    <col min="5636" max="5636" width="10.7109375" style="160" customWidth="1"/>
    <col min="5637" max="5637" width="11.42578125" style="160" customWidth="1"/>
    <col min="5638" max="5638" width="12.7109375" style="160" customWidth="1"/>
    <col min="5639" max="5639" width="12.5703125" style="160" customWidth="1"/>
    <col min="5640" max="5640" width="11.42578125" style="160" customWidth="1"/>
    <col min="5641" max="5888" width="9.140625" style="160"/>
    <col min="5889" max="5889" width="20.85546875" style="160" customWidth="1"/>
    <col min="5890" max="5890" width="22.85546875" style="160" customWidth="1"/>
    <col min="5891" max="5891" width="11.42578125" style="160" customWidth="1"/>
    <col min="5892" max="5892" width="10.7109375" style="160" customWidth="1"/>
    <col min="5893" max="5893" width="11.42578125" style="160" customWidth="1"/>
    <col min="5894" max="5894" width="12.7109375" style="160" customWidth="1"/>
    <col min="5895" max="5895" width="12.5703125" style="160" customWidth="1"/>
    <col min="5896" max="5896" width="11.42578125" style="160" customWidth="1"/>
    <col min="5897" max="6144" width="9.140625" style="160"/>
    <col min="6145" max="6145" width="20.85546875" style="160" customWidth="1"/>
    <col min="6146" max="6146" width="22.85546875" style="160" customWidth="1"/>
    <col min="6147" max="6147" width="11.42578125" style="160" customWidth="1"/>
    <col min="6148" max="6148" width="10.7109375" style="160" customWidth="1"/>
    <col min="6149" max="6149" width="11.42578125" style="160" customWidth="1"/>
    <col min="6150" max="6150" width="12.7109375" style="160" customWidth="1"/>
    <col min="6151" max="6151" width="12.5703125" style="160" customWidth="1"/>
    <col min="6152" max="6152" width="11.42578125" style="160" customWidth="1"/>
    <col min="6153" max="6400" width="9.140625" style="160"/>
    <col min="6401" max="6401" width="20.85546875" style="160" customWidth="1"/>
    <col min="6402" max="6402" width="22.85546875" style="160" customWidth="1"/>
    <col min="6403" max="6403" width="11.42578125" style="160" customWidth="1"/>
    <col min="6404" max="6404" width="10.7109375" style="160" customWidth="1"/>
    <col min="6405" max="6405" width="11.42578125" style="160" customWidth="1"/>
    <col min="6406" max="6406" width="12.7109375" style="160" customWidth="1"/>
    <col min="6407" max="6407" width="12.5703125" style="160" customWidth="1"/>
    <col min="6408" max="6408" width="11.42578125" style="160" customWidth="1"/>
    <col min="6409" max="6656" width="9.140625" style="160"/>
    <col min="6657" max="6657" width="20.85546875" style="160" customWidth="1"/>
    <col min="6658" max="6658" width="22.85546875" style="160" customWidth="1"/>
    <col min="6659" max="6659" width="11.42578125" style="160" customWidth="1"/>
    <col min="6660" max="6660" width="10.7109375" style="160" customWidth="1"/>
    <col min="6661" max="6661" width="11.42578125" style="160" customWidth="1"/>
    <col min="6662" max="6662" width="12.7109375" style="160" customWidth="1"/>
    <col min="6663" max="6663" width="12.5703125" style="160" customWidth="1"/>
    <col min="6664" max="6664" width="11.42578125" style="160" customWidth="1"/>
    <col min="6665" max="6912" width="9.140625" style="160"/>
    <col min="6913" max="6913" width="20.85546875" style="160" customWidth="1"/>
    <col min="6914" max="6914" width="22.85546875" style="160" customWidth="1"/>
    <col min="6915" max="6915" width="11.42578125" style="160" customWidth="1"/>
    <col min="6916" max="6916" width="10.7109375" style="160" customWidth="1"/>
    <col min="6917" max="6917" width="11.42578125" style="160" customWidth="1"/>
    <col min="6918" max="6918" width="12.7109375" style="160" customWidth="1"/>
    <col min="6919" max="6919" width="12.5703125" style="160" customWidth="1"/>
    <col min="6920" max="6920" width="11.42578125" style="160" customWidth="1"/>
    <col min="6921" max="7168" width="9.140625" style="160"/>
    <col min="7169" max="7169" width="20.85546875" style="160" customWidth="1"/>
    <col min="7170" max="7170" width="22.85546875" style="160" customWidth="1"/>
    <col min="7171" max="7171" width="11.42578125" style="160" customWidth="1"/>
    <col min="7172" max="7172" width="10.7109375" style="160" customWidth="1"/>
    <col min="7173" max="7173" width="11.42578125" style="160" customWidth="1"/>
    <col min="7174" max="7174" width="12.7109375" style="160" customWidth="1"/>
    <col min="7175" max="7175" width="12.5703125" style="160" customWidth="1"/>
    <col min="7176" max="7176" width="11.42578125" style="160" customWidth="1"/>
    <col min="7177" max="7424" width="9.140625" style="160"/>
    <col min="7425" max="7425" width="20.85546875" style="160" customWidth="1"/>
    <col min="7426" max="7426" width="22.85546875" style="160" customWidth="1"/>
    <col min="7427" max="7427" width="11.42578125" style="160" customWidth="1"/>
    <col min="7428" max="7428" width="10.7109375" style="160" customWidth="1"/>
    <col min="7429" max="7429" width="11.42578125" style="160" customWidth="1"/>
    <col min="7430" max="7430" width="12.7109375" style="160" customWidth="1"/>
    <col min="7431" max="7431" width="12.5703125" style="160" customWidth="1"/>
    <col min="7432" max="7432" width="11.42578125" style="160" customWidth="1"/>
    <col min="7433" max="7680" width="9.140625" style="160"/>
    <col min="7681" max="7681" width="20.85546875" style="160" customWidth="1"/>
    <col min="7682" max="7682" width="22.85546875" style="160" customWidth="1"/>
    <col min="7683" max="7683" width="11.42578125" style="160" customWidth="1"/>
    <col min="7684" max="7684" width="10.7109375" style="160" customWidth="1"/>
    <col min="7685" max="7685" width="11.42578125" style="160" customWidth="1"/>
    <col min="7686" max="7686" width="12.7109375" style="160" customWidth="1"/>
    <col min="7687" max="7687" width="12.5703125" style="160" customWidth="1"/>
    <col min="7688" max="7688" width="11.42578125" style="160" customWidth="1"/>
    <col min="7689" max="7936" width="9.140625" style="160"/>
    <col min="7937" max="7937" width="20.85546875" style="160" customWidth="1"/>
    <col min="7938" max="7938" width="22.85546875" style="160" customWidth="1"/>
    <col min="7939" max="7939" width="11.42578125" style="160" customWidth="1"/>
    <col min="7940" max="7940" width="10.7109375" style="160" customWidth="1"/>
    <col min="7941" max="7941" width="11.42578125" style="160" customWidth="1"/>
    <col min="7942" max="7942" width="12.7109375" style="160" customWidth="1"/>
    <col min="7943" max="7943" width="12.5703125" style="160" customWidth="1"/>
    <col min="7944" max="7944" width="11.42578125" style="160" customWidth="1"/>
    <col min="7945" max="8192" width="9.140625" style="160"/>
    <col min="8193" max="8193" width="20.85546875" style="160" customWidth="1"/>
    <col min="8194" max="8194" width="22.85546875" style="160" customWidth="1"/>
    <col min="8195" max="8195" width="11.42578125" style="160" customWidth="1"/>
    <col min="8196" max="8196" width="10.7109375" style="160" customWidth="1"/>
    <col min="8197" max="8197" width="11.42578125" style="160" customWidth="1"/>
    <col min="8198" max="8198" width="12.7109375" style="160" customWidth="1"/>
    <col min="8199" max="8199" width="12.5703125" style="160" customWidth="1"/>
    <col min="8200" max="8200" width="11.42578125" style="160" customWidth="1"/>
    <col min="8201" max="8448" width="9.140625" style="160"/>
    <col min="8449" max="8449" width="20.85546875" style="160" customWidth="1"/>
    <col min="8450" max="8450" width="22.85546875" style="160" customWidth="1"/>
    <col min="8451" max="8451" width="11.42578125" style="160" customWidth="1"/>
    <col min="8452" max="8452" width="10.7109375" style="160" customWidth="1"/>
    <col min="8453" max="8453" width="11.42578125" style="160" customWidth="1"/>
    <col min="8454" max="8454" width="12.7109375" style="160" customWidth="1"/>
    <col min="8455" max="8455" width="12.5703125" style="160" customWidth="1"/>
    <col min="8456" max="8456" width="11.42578125" style="160" customWidth="1"/>
    <col min="8457" max="8704" width="9.140625" style="160"/>
    <col min="8705" max="8705" width="20.85546875" style="160" customWidth="1"/>
    <col min="8706" max="8706" width="22.85546875" style="160" customWidth="1"/>
    <col min="8707" max="8707" width="11.42578125" style="160" customWidth="1"/>
    <col min="8708" max="8708" width="10.7109375" style="160" customWidth="1"/>
    <col min="8709" max="8709" width="11.42578125" style="160" customWidth="1"/>
    <col min="8710" max="8710" width="12.7109375" style="160" customWidth="1"/>
    <col min="8711" max="8711" width="12.5703125" style="160" customWidth="1"/>
    <col min="8712" max="8712" width="11.42578125" style="160" customWidth="1"/>
    <col min="8713" max="8960" width="9.140625" style="160"/>
    <col min="8961" max="8961" width="20.85546875" style="160" customWidth="1"/>
    <col min="8962" max="8962" width="22.85546875" style="160" customWidth="1"/>
    <col min="8963" max="8963" width="11.42578125" style="160" customWidth="1"/>
    <col min="8964" max="8964" width="10.7109375" style="160" customWidth="1"/>
    <col min="8965" max="8965" width="11.42578125" style="160" customWidth="1"/>
    <col min="8966" max="8966" width="12.7109375" style="160" customWidth="1"/>
    <col min="8967" max="8967" width="12.5703125" style="160" customWidth="1"/>
    <col min="8968" max="8968" width="11.42578125" style="160" customWidth="1"/>
    <col min="8969" max="9216" width="9.140625" style="160"/>
    <col min="9217" max="9217" width="20.85546875" style="160" customWidth="1"/>
    <col min="9218" max="9218" width="22.85546875" style="160" customWidth="1"/>
    <col min="9219" max="9219" width="11.42578125" style="160" customWidth="1"/>
    <col min="9220" max="9220" width="10.7109375" style="160" customWidth="1"/>
    <col min="9221" max="9221" width="11.42578125" style="160" customWidth="1"/>
    <col min="9222" max="9222" width="12.7109375" style="160" customWidth="1"/>
    <col min="9223" max="9223" width="12.5703125" style="160" customWidth="1"/>
    <col min="9224" max="9224" width="11.42578125" style="160" customWidth="1"/>
    <col min="9225" max="9472" width="9.140625" style="160"/>
    <col min="9473" max="9473" width="20.85546875" style="160" customWidth="1"/>
    <col min="9474" max="9474" width="22.85546875" style="160" customWidth="1"/>
    <col min="9475" max="9475" width="11.42578125" style="160" customWidth="1"/>
    <col min="9476" max="9476" width="10.7109375" style="160" customWidth="1"/>
    <col min="9477" max="9477" width="11.42578125" style="160" customWidth="1"/>
    <col min="9478" max="9478" width="12.7109375" style="160" customWidth="1"/>
    <col min="9479" max="9479" width="12.5703125" style="160" customWidth="1"/>
    <col min="9480" max="9480" width="11.42578125" style="160" customWidth="1"/>
    <col min="9481" max="9728" width="9.140625" style="160"/>
    <col min="9729" max="9729" width="20.85546875" style="160" customWidth="1"/>
    <col min="9730" max="9730" width="22.85546875" style="160" customWidth="1"/>
    <col min="9731" max="9731" width="11.42578125" style="160" customWidth="1"/>
    <col min="9732" max="9732" width="10.7109375" style="160" customWidth="1"/>
    <col min="9733" max="9733" width="11.42578125" style="160" customWidth="1"/>
    <col min="9734" max="9734" width="12.7109375" style="160" customWidth="1"/>
    <col min="9735" max="9735" width="12.5703125" style="160" customWidth="1"/>
    <col min="9736" max="9736" width="11.42578125" style="160" customWidth="1"/>
    <col min="9737" max="9984" width="9.140625" style="160"/>
    <col min="9985" max="9985" width="20.85546875" style="160" customWidth="1"/>
    <col min="9986" max="9986" width="22.85546875" style="160" customWidth="1"/>
    <col min="9987" max="9987" width="11.42578125" style="160" customWidth="1"/>
    <col min="9988" max="9988" width="10.7109375" style="160" customWidth="1"/>
    <col min="9989" max="9989" width="11.42578125" style="160" customWidth="1"/>
    <col min="9990" max="9990" width="12.7109375" style="160" customWidth="1"/>
    <col min="9991" max="9991" width="12.5703125" style="160" customWidth="1"/>
    <col min="9992" max="9992" width="11.42578125" style="160" customWidth="1"/>
    <col min="9993" max="10240" width="9.140625" style="160"/>
    <col min="10241" max="10241" width="20.85546875" style="160" customWidth="1"/>
    <col min="10242" max="10242" width="22.85546875" style="160" customWidth="1"/>
    <col min="10243" max="10243" width="11.42578125" style="160" customWidth="1"/>
    <col min="10244" max="10244" width="10.7109375" style="160" customWidth="1"/>
    <col min="10245" max="10245" width="11.42578125" style="160" customWidth="1"/>
    <col min="10246" max="10246" width="12.7109375" style="160" customWidth="1"/>
    <col min="10247" max="10247" width="12.5703125" style="160" customWidth="1"/>
    <col min="10248" max="10248" width="11.42578125" style="160" customWidth="1"/>
    <col min="10249" max="10496" width="9.140625" style="160"/>
    <col min="10497" max="10497" width="20.85546875" style="160" customWidth="1"/>
    <col min="10498" max="10498" width="22.85546875" style="160" customWidth="1"/>
    <col min="10499" max="10499" width="11.42578125" style="160" customWidth="1"/>
    <col min="10500" max="10500" width="10.7109375" style="160" customWidth="1"/>
    <col min="10501" max="10501" width="11.42578125" style="160" customWidth="1"/>
    <col min="10502" max="10502" width="12.7109375" style="160" customWidth="1"/>
    <col min="10503" max="10503" width="12.5703125" style="160" customWidth="1"/>
    <col min="10504" max="10504" width="11.42578125" style="160" customWidth="1"/>
    <col min="10505" max="10752" width="9.140625" style="160"/>
    <col min="10753" max="10753" width="20.85546875" style="160" customWidth="1"/>
    <col min="10754" max="10754" width="22.85546875" style="160" customWidth="1"/>
    <col min="10755" max="10755" width="11.42578125" style="160" customWidth="1"/>
    <col min="10756" max="10756" width="10.7109375" style="160" customWidth="1"/>
    <col min="10757" max="10757" width="11.42578125" style="160" customWidth="1"/>
    <col min="10758" max="10758" width="12.7109375" style="160" customWidth="1"/>
    <col min="10759" max="10759" width="12.5703125" style="160" customWidth="1"/>
    <col min="10760" max="10760" width="11.42578125" style="160" customWidth="1"/>
    <col min="10761" max="11008" width="9.140625" style="160"/>
    <col min="11009" max="11009" width="20.85546875" style="160" customWidth="1"/>
    <col min="11010" max="11010" width="22.85546875" style="160" customWidth="1"/>
    <col min="11011" max="11011" width="11.42578125" style="160" customWidth="1"/>
    <col min="11012" max="11012" width="10.7109375" style="160" customWidth="1"/>
    <col min="11013" max="11013" width="11.42578125" style="160" customWidth="1"/>
    <col min="11014" max="11014" width="12.7109375" style="160" customWidth="1"/>
    <col min="11015" max="11015" width="12.5703125" style="160" customWidth="1"/>
    <col min="11016" max="11016" width="11.42578125" style="160" customWidth="1"/>
    <col min="11017" max="11264" width="9.140625" style="160"/>
    <col min="11265" max="11265" width="20.85546875" style="160" customWidth="1"/>
    <col min="11266" max="11266" width="22.85546875" style="160" customWidth="1"/>
    <col min="11267" max="11267" width="11.42578125" style="160" customWidth="1"/>
    <col min="11268" max="11268" width="10.7109375" style="160" customWidth="1"/>
    <col min="11269" max="11269" width="11.42578125" style="160" customWidth="1"/>
    <col min="11270" max="11270" width="12.7109375" style="160" customWidth="1"/>
    <col min="11271" max="11271" width="12.5703125" style="160" customWidth="1"/>
    <col min="11272" max="11272" width="11.42578125" style="160" customWidth="1"/>
    <col min="11273" max="11520" width="9.140625" style="160"/>
    <col min="11521" max="11521" width="20.85546875" style="160" customWidth="1"/>
    <col min="11522" max="11522" width="22.85546875" style="160" customWidth="1"/>
    <col min="11523" max="11523" width="11.42578125" style="160" customWidth="1"/>
    <col min="11524" max="11524" width="10.7109375" style="160" customWidth="1"/>
    <col min="11525" max="11525" width="11.42578125" style="160" customWidth="1"/>
    <col min="11526" max="11526" width="12.7109375" style="160" customWidth="1"/>
    <col min="11527" max="11527" width="12.5703125" style="160" customWidth="1"/>
    <col min="11528" max="11528" width="11.42578125" style="160" customWidth="1"/>
    <col min="11529" max="11776" width="9.140625" style="160"/>
    <col min="11777" max="11777" width="20.85546875" style="160" customWidth="1"/>
    <col min="11778" max="11778" width="22.85546875" style="160" customWidth="1"/>
    <col min="11779" max="11779" width="11.42578125" style="160" customWidth="1"/>
    <col min="11780" max="11780" width="10.7109375" style="160" customWidth="1"/>
    <col min="11781" max="11781" width="11.42578125" style="160" customWidth="1"/>
    <col min="11782" max="11782" width="12.7109375" style="160" customWidth="1"/>
    <col min="11783" max="11783" width="12.5703125" style="160" customWidth="1"/>
    <col min="11784" max="11784" width="11.42578125" style="160" customWidth="1"/>
    <col min="11785" max="12032" width="9.140625" style="160"/>
    <col min="12033" max="12033" width="20.85546875" style="160" customWidth="1"/>
    <col min="12034" max="12034" width="22.85546875" style="160" customWidth="1"/>
    <col min="12035" max="12035" width="11.42578125" style="160" customWidth="1"/>
    <col min="12036" max="12036" width="10.7109375" style="160" customWidth="1"/>
    <col min="12037" max="12037" width="11.42578125" style="160" customWidth="1"/>
    <col min="12038" max="12038" width="12.7109375" style="160" customWidth="1"/>
    <col min="12039" max="12039" width="12.5703125" style="160" customWidth="1"/>
    <col min="12040" max="12040" width="11.42578125" style="160" customWidth="1"/>
    <col min="12041" max="12288" width="9.140625" style="160"/>
    <col min="12289" max="12289" width="20.85546875" style="160" customWidth="1"/>
    <col min="12290" max="12290" width="22.85546875" style="160" customWidth="1"/>
    <col min="12291" max="12291" width="11.42578125" style="160" customWidth="1"/>
    <col min="12292" max="12292" width="10.7109375" style="160" customWidth="1"/>
    <col min="12293" max="12293" width="11.42578125" style="160" customWidth="1"/>
    <col min="12294" max="12294" width="12.7109375" style="160" customWidth="1"/>
    <col min="12295" max="12295" width="12.5703125" style="160" customWidth="1"/>
    <col min="12296" max="12296" width="11.42578125" style="160" customWidth="1"/>
    <col min="12297" max="12544" width="9.140625" style="160"/>
    <col min="12545" max="12545" width="20.85546875" style="160" customWidth="1"/>
    <col min="12546" max="12546" width="22.85546875" style="160" customWidth="1"/>
    <col min="12547" max="12547" width="11.42578125" style="160" customWidth="1"/>
    <col min="12548" max="12548" width="10.7109375" style="160" customWidth="1"/>
    <col min="12549" max="12549" width="11.42578125" style="160" customWidth="1"/>
    <col min="12550" max="12550" width="12.7109375" style="160" customWidth="1"/>
    <col min="12551" max="12551" width="12.5703125" style="160" customWidth="1"/>
    <col min="12552" max="12552" width="11.42578125" style="160" customWidth="1"/>
    <col min="12553" max="12800" width="9.140625" style="160"/>
    <col min="12801" max="12801" width="20.85546875" style="160" customWidth="1"/>
    <col min="12802" max="12802" width="22.85546875" style="160" customWidth="1"/>
    <col min="12803" max="12803" width="11.42578125" style="160" customWidth="1"/>
    <col min="12804" max="12804" width="10.7109375" style="160" customWidth="1"/>
    <col min="12805" max="12805" width="11.42578125" style="160" customWidth="1"/>
    <col min="12806" max="12806" width="12.7109375" style="160" customWidth="1"/>
    <col min="12807" max="12807" width="12.5703125" style="160" customWidth="1"/>
    <col min="12808" max="12808" width="11.42578125" style="160" customWidth="1"/>
    <col min="12809" max="13056" width="9.140625" style="160"/>
    <col min="13057" max="13057" width="20.85546875" style="160" customWidth="1"/>
    <col min="13058" max="13058" width="22.85546875" style="160" customWidth="1"/>
    <col min="13059" max="13059" width="11.42578125" style="160" customWidth="1"/>
    <col min="13060" max="13060" width="10.7109375" style="160" customWidth="1"/>
    <col min="13061" max="13061" width="11.42578125" style="160" customWidth="1"/>
    <col min="13062" max="13062" width="12.7109375" style="160" customWidth="1"/>
    <col min="13063" max="13063" width="12.5703125" style="160" customWidth="1"/>
    <col min="13064" max="13064" width="11.42578125" style="160" customWidth="1"/>
    <col min="13065" max="13312" width="9.140625" style="160"/>
    <col min="13313" max="13313" width="20.85546875" style="160" customWidth="1"/>
    <col min="13314" max="13314" width="22.85546875" style="160" customWidth="1"/>
    <col min="13315" max="13315" width="11.42578125" style="160" customWidth="1"/>
    <col min="13316" max="13316" width="10.7109375" style="160" customWidth="1"/>
    <col min="13317" max="13317" width="11.42578125" style="160" customWidth="1"/>
    <col min="13318" max="13318" width="12.7109375" style="160" customWidth="1"/>
    <col min="13319" max="13319" width="12.5703125" style="160" customWidth="1"/>
    <col min="13320" max="13320" width="11.42578125" style="160" customWidth="1"/>
    <col min="13321" max="13568" width="9.140625" style="160"/>
    <col min="13569" max="13569" width="20.85546875" style="160" customWidth="1"/>
    <col min="13570" max="13570" width="22.85546875" style="160" customWidth="1"/>
    <col min="13571" max="13571" width="11.42578125" style="160" customWidth="1"/>
    <col min="13572" max="13572" width="10.7109375" style="160" customWidth="1"/>
    <col min="13573" max="13573" width="11.42578125" style="160" customWidth="1"/>
    <col min="13574" max="13574" width="12.7109375" style="160" customWidth="1"/>
    <col min="13575" max="13575" width="12.5703125" style="160" customWidth="1"/>
    <col min="13576" max="13576" width="11.42578125" style="160" customWidth="1"/>
    <col min="13577" max="13824" width="9.140625" style="160"/>
    <col min="13825" max="13825" width="20.85546875" style="160" customWidth="1"/>
    <col min="13826" max="13826" width="22.85546875" style="160" customWidth="1"/>
    <col min="13827" max="13827" width="11.42578125" style="160" customWidth="1"/>
    <col min="13828" max="13828" width="10.7109375" style="160" customWidth="1"/>
    <col min="13829" max="13829" width="11.42578125" style="160" customWidth="1"/>
    <col min="13830" max="13830" width="12.7109375" style="160" customWidth="1"/>
    <col min="13831" max="13831" width="12.5703125" style="160" customWidth="1"/>
    <col min="13832" max="13832" width="11.42578125" style="160" customWidth="1"/>
    <col min="13833" max="14080" width="9.140625" style="160"/>
    <col min="14081" max="14081" width="20.85546875" style="160" customWidth="1"/>
    <col min="14082" max="14082" width="22.85546875" style="160" customWidth="1"/>
    <col min="14083" max="14083" width="11.42578125" style="160" customWidth="1"/>
    <col min="14084" max="14084" width="10.7109375" style="160" customWidth="1"/>
    <col min="14085" max="14085" width="11.42578125" style="160" customWidth="1"/>
    <col min="14086" max="14086" width="12.7109375" style="160" customWidth="1"/>
    <col min="14087" max="14087" width="12.5703125" style="160" customWidth="1"/>
    <col min="14088" max="14088" width="11.42578125" style="160" customWidth="1"/>
    <col min="14089" max="14336" width="9.140625" style="160"/>
    <col min="14337" max="14337" width="20.85546875" style="160" customWidth="1"/>
    <col min="14338" max="14338" width="22.85546875" style="160" customWidth="1"/>
    <col min="14339" max="14339" width="11.42578125" style="160" customWidth="1"/>
    <col min="14340" max="14340" width="10.7109375" style="160" customWidth="1"/>
    <col min="14341" max="14341" width="11.42578125" style="160" customWidth="1"/>
    <col min="14342" max="14342" width="12.7109375" style="160" customWidth="1"/>
    <col min="14343" max="14343" width="12.5703125" style="160" customWidth="1"/>
    <col min="14344" max="14344" width="11.42578125" style="160" customWidth="1"/>
    <col min="14345" max="14592" width="9.140625" style="160"/>
    <col min="14593" max="14593" width="20.85546875" style="160" customWidth="1"/>
    <col min="14594" max="14594" width="22.85546875" style="160" customWidth="1"/>
    <col min="14595" max="14595" width="11.42578125" style="160" customWidth="1"/>
    <col min="14596" max="14596" width="10.7109375" style="160" customWidth="1"/>
    <col min="14597" max="14597" width="11.42578125" style="160" customWidth="1"/>
    <col min="14598" max="14598" width="12.7109375" style="160" customWidth="1"/>
    <col min="14599" max="14599" width="12.5703125" style="160" customWidth="1"/>
    <col min="14600" max="14600" width="11.42578125" style="160" customWidth="1"/>
    <col min="14601" max="14848" width="9.140625" style="160"/>
    <col min="14849" max="14849" width="20.85546875" style="160" customWidth="1"/>
    <col min="14850" max="14850" width="22.85546875" style="160" customWidth="1"/>
    <col min="14851" max="14851" width="11.42578125" style="160" customWidth="1"/>
    <col min="14852" max="14852" width="10.7109375" style="160" customWidth="1"/>
    <col min="14853" max="14853" width="11.42578125" style="160" customWidth="1"/>
    <col min="14854" max="14854" width="12.7109375" style="160" customWidth="1"/>
    <col min="14855" max="14855" width="12.5703125" style="160" customWidth="1"/>
    <col min="14856" max="14856" width="11.42578125" style="160" customWidth="1"/>
    <col min="14857" max="15104" width="9.140625" style="160"/>
    <col min="15105" max="15105" width="20.85546875" style="160" customWidth="1"/>
    <col min="15106" max="15106" width="22.85546875" style="160" customWidth="1"/>
    <col min="15107" max="15107" width="11.42578125" style="160" customWidth="1"/>
    <col min="15108" max="15108" width="10.7109375" style="160" customWidth="1"/>
    <col min="15109" max="15109" width="11.42578125" style="160" customWidth="1"/>
    <col min="15110" max="15110" width="12.7109375" style="160" customWidth="1"/>
    <col min="15111" max="15111" width="12.5703125" style="160" customWidth="1"/>
    <col min="15112" max="15112" width="11.42578125" style="160" customWidth="1"/>
    <col min="15113" max="15360" width="9.140625" style="160"/>
    <col min="15361" max="15361" width="20.85546875" style="160" customWidth="1"/>
    <col min="15362" max="15362" width="22.85546875" style="160" customWidth="1"/>
    <col min="15363" max="15363" width="11.42578125" style="160" customWidth="1"/>
    <col min="15364" max="15364" width="10.7109375" style="160" customWidth="1"/>
    <col min="15365" max="15365" width="11.42578125" style="160" customWidth="1"/>
    <col min="15366" max="15366" width="12.7109375" style="160" customWidth="1"/>
    <col min="15367" max="15367" width="12.5703125" style="160" customWidth="1"/>
    <col min="15368" max="15368" width="11.42578125" style="160" customWidth="1"/>
    <col min="15369" max="15616" width="9.140625" style="160"/>
    <col min="15617" max="15617" width="20.85546875" style="160" customWidth="1"/>
    <col min="15618" max="15618" width="22.85546875" style="160" customWidth="1"/>
    <col min="15619" max="15619" width="11.42578125" style="160" customWidth="1"/>
    <col min="15620" max="15620" width="10.7109375" style="160" customWidth="1"/>
    <col min="15621" max="15621" width="11.42578125" style="160" customWidth="1"/>
    <col min="15622" max="15622" width="12.7109375" style="160" customWidth="1"/>
    <col min="15623" max="15623" width="12.5703125" style="160" customWidth="1"/>
    <col min="15624" max="15624" width="11.42578125" style="160" customWidth="1"/>
    <col min="15625" max="15872" width="9.140625" style="160"/>
    <col min="15873" max="15873" width="20.85546875" style="160" customWidth="1"/>
    <col min="15874" max="15874" width="22.85546875" style="160" customWidth="1"/>
    <col min="15875" max="15875" width="11.42578125" style="160" customWidth="1"/>
    <col min="15876" max="15876" width="10.7109375" style="160" customWidth="1"/>
    <col min="15877" max="15877" width="11.42578125" style="160" customWidth="1"/>
    <col min="15878" max="15878" width="12.7109375" style="160" customWidth="1"/>
    <col min="15879" max="15879" width="12.5703125" style="160" customWidth="1"/>
    <col min="15880" max="15880" width="11.42578125" style="160" customWidth="1"/>
    <col min="15881" max="16128" width="9.140625" style="160"/>
    <col min="16129" max="16129" width="20.85546875" style="160" customWidth="1"/>
    <col min="16130" max="16130" width="22.85546875" style="160" customWidth="1"/>
    <col min="16131" max="16131" width="11.42578125" style="160" customWidth="1"/>
    <col min="16132" max="16132" width="10.7109375" style="160" customWidth="1"/>
    <col min="16133" max="16133" width="11.42578125" style="160" customWidth="1"/>
    <col min="16134" max="16134" width="12.7109375" style="160" customWidth="1"/>
    <col min="16135" max="16135" width="12.5703125" style="160" customWidth="1"/>
    <col min="16136" max="16136" width="11.42578125" style="160" customWidth="1"/>
    <col min="16137" max="16384" width="9.140625" style="160"/>
  </cols>
  <sheetData>
    <row r="1" spans="1:10" s="158" customFormat="1" ht="18.75" x14ac:dyDescent="0.3">
      <c r="A1" s="196" t="s">
        <v>483</v>
      </c>
      <c r="B1" s="196"/>
      <c r="C1" s="196"/>
      <c r="D1" s="196" t="s">
        <v>484</v>
      </c>
      <c r="E1" s="196"/>
      <c r="F1" s="196"/>
      <c r="G1" s="196"/>
      <c r="H1" s="196" t="s">
        <v>327</v>
      </c>
      <c r="I1" s="196"/>
    </row>
    <row r="2" spans="1:10" x14ac:dyDescent="0.2">
      <c r="A2" s="160" t="s">
        <v>239</v>
      </c>
      <c r="B2" s="199">
        <f>(6*24)</f>
        <v>144</v>
      </c>
      <c r="C2" s="199"/>
      <c r="D2" s="160" t="s">
        <v>240</v>
      </c>
      <c r="F2" s="198"/>
    </row>
    <row r="3" spans="1:10" x14ac:dyDescent="0.2">
      <c r="A3" s="160" t="s">
        <v>241</v>
      </c>
      <c r="B3" s="199">
        <f>(8*24)</f>
        <v>192</v>
      </c>
      <c r="C3" s="199"/>
      <c r="D3" s="160" t="s">
        <v>240</v>
      </c>
    </row>
    <row r="4" spans="1:10" x14ac:dyDescent="0.2">
      <c r="A4" s="160" t="s">
        <v>459</v>
      </c>
      <c r="B4" s="199">
        <f>(10*24)</f>
        <v>240</v>
      </c>
      <c r="C4" s="199"/>
      <c r="D4" s="160" t="s">
        <v>240</v>
      </c>
      <c r="F4" s="275" t="s">
        <v>247</v>
      </c>
      <c r="G4" s="275"/>
      <c r="H4" s="275" t="s">
        <v>248</v>
      </c>
      <c r="I4" s="275"/>
    </row>
    <row r="5" spans="1:10" x14ac:dyDescent="0.2">
      <c r="A5" s="200" t="s">
        <v>316</v>
      </c>
      <c r="B5" s="266" t="s">
        <v>337</v>
      </c>
      <c r="C5" s="266" t="s">
        <v>338</v>
      </c>
      <c r="D5" s="202" t="s">
        <v>249</v>
      </c>
      <c r="E5" s="202" t="s">
        <v>250</v>
      </c>
      <c r="F5" s="266" t="s">
        <v>251</v>
      </c>
      <c r="G5" s="266" t="s">
        <v>252</v>
      </c>
      <c r="H5" s="266" t="s">
        <v>253</v>
      </c>
      <c r="I5" s="266" t="s">
        <v>254</v>
      </c>
      <c r="J5" s="234" t="s">
        <v>406</v>
      </c>
    </row>
    <row r="6" spans="1:10" x14ac:dyDescent="0.2">
      <c r="A6" s="203" t="s">
        <v>328</v>
      </c>
      <c r="B6" s="204"/>
      <c r="C6" s="204"/>
      <c r="D6" s="205"/>
      <c r="E6" s="205"/>
      <c r="F6" s="204"/>
      <c r="G6" s="205"/>
      <c r="H6" s="206"/>
      <c r="I6" s="207"/>
      <c r="J6" s="234" t="s">
        <v>281</v>
      </c>
    </row>
    <row r="7" spans="1:10" x14ac:dyDescent="0.2">
      <c r="A7" s="160" t="s">
        <v>329</v>
      </c>
      <c r="D7" s="159" t="s">
        <v>481</v>
      </c>
      <c r="H7" s="208">
        <v>0.66666666666666663</v>
      </c>
    </row>
    <row r="8" spans="1:10" x14ac:dyDescent="0.2">
      <c r="A8" s="203" t="s">
        <v>332</v>
      </c>
      <c r="B8" s="204"/>
      <c r="C8" s="204"/>
      <c r="D8" s="205"/>
      <c r="E8" s="229">
        <f>SUM(E10:E23)</f>
        <v>20.800000000000011</v>
      </c>
      <c r="F8" s="204"/>
      <c r="G8" s="205"/>
      <c r="H8" s="206"/>
      <c r="I8" s="207"/>
      <c r="J8" s="207"/>
    </row>
    <row r="9" spans="1:10" x14ac:dyDescent="0.2">
      <c r="A9" s="160" t="s">
        <v>330</v>
      </c>
      <c r="D9" s="209"/>
      <c r="E9" s="209"/>
      <c r="F9" s="210"/>
      <c r="G9" s="208"/>
      <c r="H9" s="208"/>
      <c r="I9" s="208"/>
      <c r="J9" s="211" t="s">
        <v>331</v>
      </c>
    </row>
    <row r="10" spans="1:10" x14ac:dyDescent="0.2">
      <c r="A10" s="161" t="s">
        <v>318</v>
      </c>
      <c r="B10" s="161" t="s">
        <v>351</v>
      </c>
      <c r="C10" s="226" t="s">
        <v>378</v>
      </c>
      <c r="D10" s="209">
        <v>318.7</v>
      </c>
      <c r="E10" s="209"/>
      <c r="F10" s="210"/>
      <c r="G10" s="208">
        <v>3.125E-2</v>
      </c>
      <c r="H10" s="208"/>
      <c r="I10" s="208">
        <v>0.5</v>
      </c>
      <c r="J10" s="230">
        <v>0.4236111111111111</v>
      </c>
    </row>
    <row r="11" spans="1:10" x14ac:dyDescent="0.2">
      <c r="B11" s="161" t="s">
        <v>355</v>
      </c>
      <c r="C11" s="223" t="s">
        <v>246</v>
      </c>
      <c r="D11" s="209">
        <v>317.89999999999998</v>
      </c>
      <c r="E11" s="209">
        <f>(D10-D11)</f>
        <v>0.80000000000001137</v>
      </c>
      <c r="F11" s="210" t="str">
        <f>TEXT(E11/$B$3,"h:mm")</f>
        <v>0:06</v>
      </c>
      <c r="G11" s="208">
        <v>1.0416666666666666E-2</v>
      </c>
      <c r="H11" s="208">
        <f>(I10+F11)</f>
        <v>0.50416666666666665</v>
      </c>
      <c r="I11" s="208">
        <f>(H11+G11)</f>
        <v>0.51458333333333328</v>
      </c>
    </row>
    <row r="12" spans="1:10" x14ac:dyDescent="0.2">
      <c r="B12" s="161" t="s">
        <v>350</v>
      </c>
      <c r="D12" s="209">
        <v>317.39999999999998</v>
      </c>
      <c r="E12" s="209">
        <f t="shared" ref="E12:E16" si="0">(D11-D12)</f>
        <v>0.5</v>
      </c>
      <c r="F12" s="210" t="str">
        <f t="shared" ref="F12:F14" si="1">TEXT(E12/$B$3,"h:mm")</f>
        <v>0:03</v>
      </c>
      <c r="G12" s="208"/>
      <c r="H12" s="208">
        <f t="shared" ref="H12:H16" si="2">(I11+F12)</f>
        <v>0.51666666666666661</v>
      </c>
      <c r="I12" s="208">
        <f t="shared" ref="I12:I16" si="3">(H12+G12)</f>
        <v>0.51666666666666661</v>
      </c>
    </row>
    <row r="13" spans="1:10" x14ac:dyDescent="0.2">
      <c r="A13" s="160" t="s">
        <v>319</v>
      </c>
      <c r="B13" s="161" t="s">
        <v>345</v>
      </c>
      <c r="C13" s="223" t="s">
        <v>246</v>
      </c>
      <c r="D13" s="209">
        <v>314.89999999999998</v>
      </c>
      <c r="E13" s="209">
        <f t="shared" si="0"/>
        <v>2.5</v>
      </c>
      <c r="F13" s="210" t="str">
        <f t="shared" si="1"/>
        <v>0:18</v>
      </c>
      <c r="G13" s="208">
        <v>1.0416666666666666E-2</v>
      </c>
      <c r="H13" s="208">
        <f t="shared" si="2"/>
        <v>0.52916666666666656</v>
      </c>
      <c r="I13" s="208">
        <f t="shared" si="3"/>
        <v>0.53958333333333319</v>
      </c>
    </row>
    <row r="14" spans="1:10" x14ac:dyDescent="0.2">
      <c r="B14" s="161" t="s">
        <v>356</v>
      </c>
      <c r="D14" s="209">
        <v>314.5</v>
      </c>
      <c r="E14" s="209">
        <f t="shared" si="0"/>
        <v>0.39999999999997726</v>
      </c>
      <c r="F14" s="210" t="str">
        <f t="shared" si="1"/>
        <v>0:03</v>
      </c>
      <c r="G14" s="208"/>
      <c r="H14" s="208">
        <f t="shared" si="2"/>
        <v>0.54166666666666652</v>
      </c>
      <c r="I14" s="208">
        <f t="shared" si="3"/>
        <v>0.54166666666666652</v>
      </c>
    </row>
    <row r="15" spans="1:10" x14ac:dyDescent="0.2">
      <c r="B15" s="161" t="s">
        <v>462</v>
      </c>
      <c r="C15" s="226"/>
      <c r="D15" s="209">
        <v>312.60000000000002</v>
      </c>
      <c r="E15" s="209">
        <f t="shared" si="0"/>
        <v>1.8999999999999773</v>
      </c>
      <c r="F15" s="210" t="str">
        <f>TEXT(E15/$B$4,"h:mm")</f>
        <v>0:11</v>
      </c>
      <c r="G15" s="208"/>
      <c r="H15" s="208">
        <f t="shared" si="2"/>
        <v>0.54930555555555538</v>
      </c>
      <c r="I15" s="208">
        <f t="shared" si="3"/>
        <v>0.54930555555555538</v>
      </c>
      <c r="J15" s="161" t="s">
        <v>454</v>
      </c>
    </row>
    <row r="16" spans="1:10" x14ac:dyDescent="0.2">
      <c r="B16" s="225" t="s">
        <v>349</v>
      </c>
      <c r="D16" s="209">
        <v>312</v>
      </c>
      <c r="E16" s="209">
        <f t="shared" si="0"/>
        <v>0.60000000000002274</v>
      </c>
      <c r="F16" s="210" t="str">
        <f t="shared" ref="F16:F18" si="4">TEXT(E16/$B$4,"h:mm")</f>
        <v>0:03</v>
      </c>
      <c r="G16" s="208"/>
      <c r="H16" s="208">
        <f t="shared" si="2"/>
        <v>0.55138888888888871</v>
      </c>
      <c r="I16" s="208">
        <f t="shared" si="3"/>
        <v>0.55138888888888871</v>
      </c>
      <c r="J16" s="160" t="s">
        <v>455</v>
      </c>
    </row>
    <row r="17" spans="1:10" x14ac:dyDescent="0.2">
      <c r="A17" s="160" t="s">
        <v>320</v>
      </c>
      <c r="B17" s="233" t="s">
        <v>463</v>
      </c>
      <c r="C17" s="226" t="s">
        <v>339</v>
      </c>
      <c r="D17" s="209">
        <v>308.7</v>
      </c>
      <c r="E17" s="209">
        <f t="shared" ref="E17:E23" si="5">(D16-D17)</f>
        <v>3.3000000000000114</v>
      </c>
      <c r="F17" s="210" t="str">
        <f t="shared" si="4"/>
        <v>0:19</v>
      </c>
      <c r="G17" s="208">
        <v>0.10416666666666667</v>
      </c>
      <c r="H17" s="208">
        <f t="shared" ref="H17:H23" si="6">(I16+F17)</f>
        <v>0.5645833333333331</v>
      </c>
      <c r="I17" s="208">
        <f t="shared" ref="I17:I22" si="7">(H17+G17)</f>
        <v>0.66874999999999973</v>
      </c>
      <c r="J17" s="160" t="s">
        <v>456</v>
      </c>
    </row>
    <row r="18" spans="1:10" x14ac:dyDescent="0.2">
      <c r="B18" s="225" t="s">
        <v>346</v>
      </c>
      <c r="C18" s="223" t="s">
        <v>246</v>
      </c>
      <c r="D18" s="209">
        <v>308.5</v>
      </c>
      <c r="E18" s="209">
        <f t="shared" si="5"/>
        <v>0.19999999999998863</v>
      </c>
      <c r="F18" s="210" t="str">
        <f t="shared" si="4"/>
        <v>0:01</v>
      </c>
      <c r="G18" s="208">
        <v>1.0416666666666666E-2</v>
      </c>
      <c r="H18" s="208">
        <f t="shared" si="6"/>
        <v>0.66944444444444418</v>
      </c>
      <c r="I18" s="208">
        <f t="shared" si="7"/>
        <v>0.67986111111111081</v>
      </c>
    </row>
    <row r="19" spans="1:10" x14ac:dyDescent="0.2">
      <c r="B19" s="161" t="s">
        <v>359</v>
      </c>
      <c r="D19" s="209">
        <v>308</v>
      </c>
      <c r="E19" s="209">
        <f t="shared" si="5"/>
        <v>0.5</v>
      </c>
      <c r="F19" s="210" t="str">
        <f>TEXT(E19/$B$3,"h:mm")</f>
        <v>0:03</v>
      </c>
      <c r="G19" s="208"/>
      <c r="H19" s="208">
        <f t="shared" si="6"/>
        <v>0.68194444444444413</v>
      </c>
      <c r="I19" s="208">
        <f t="shared" si="7"/>
        <v>0.68194444444444413</v>
      </c>
    </row>
    <row r="20" spans="1:10" x14ac:dyDescent="0.2">
      <c r="B20" s="225" t="s">
        <v>347</v>
      </c>
      <c r="D20" s="209">
        <v>307.10000000000002</v>
      </c>
      <c r="E20" s="209">
        <f t="shared" si="5"/>
        <v>0.89999999999997726</v>
      </c>
      <c r="F20" s="210" t="str">
        <f t="shared" ref="F20:F23" si="8">TEXT(E20/$B$3,"h:mm")</f>
        <v>0:06</v>
      </c>
      <c r="G20" s="208"/>
      <c r="H20" s="208">
        <f t="shared" si="6"/>
        <v>0.68611111111111078</v>
      </c>
      <c r="I20" s="208">
        <f t="shared" si="7"/>
        <v>0.68611111111111078</v>
      </c>
      <c r="J20" s="160" t="s">
        <v>457</v>
      </c>
    </row>
    <row r="21" spans="1:10" x14ac:dyDescent="0.2">
      <c r="B21" s="227" t="s">
        <v>348</v>
      </c>
      <c r="D21" s="209">
        <v>298.8</v>
      </c>
      <c r="E21" s="209">
        <f t="shared" si="5"/>
        <v>8.3000000000000114</v>
      </c>
      <c r="F21" s="210" t="str">
        <f t="shared" si="8"/>
        <v>1:02</v>
      </c>
      <c r="G21" s="208"/>
      <c r="H21" s="208">
        <f t="shared" si="6"/>
        <v>0.7291666666666663</v>
      </c>
      <c r="I21" s="208">
        <f t="shared" si="7"/>
        <v>0.7291666666666663</v>
      </c>
    </row>
    <row r="22" spans="1:10" x14ac:dyDescent="0.2">
      <c r="B22" s="161" t="s">
        <v>358</v>
      </c>
      <c r="D22" s="209">
        <v>298.10000000000002</v>
      </c>
      <c r="E22" s="209">
        <f t="shared" si="5"/>
        <v>0.69999999999998863</v>
      </c>
      <c r="F22" s="210" t="str">
        <f t="shared" si="8"/>
        <v>0:05</v>
      </c>
      <c r="G22" s="208"/>
      <c r="H22" s="208">
        <f t="shared" si="6"/>
        <v>0.73263888888888851</v>
      </c>
      <c r="I22" s="208">
        <f t="shared" si="7"/>
        <v>0.73263888888888851</v>
      </c>
      <c r="J22" s="230">
        <v>0.44097222222222227</v>
      </c>
    </row>
    <row r="23" spans="1:10" x14ac:dyDescent="0.2">
      <c r="A23" s="160" t="s">
        <v>331</v>
      </c>
      <c r="B23" s="225" t="s">
        <v>352</v>
      </c>
      <c r="D23" s="209">
        <v>297.89999999999998</v>
      </c>
      <c r="E23" s="209">
        <f t="shared" si="5"/>
        <v>0.20000000000004547</v>
      </c>
      <c r="F23" s="210" t="str">
        <f t="shared" si="8"/>
        <v>0:01</v>
      </c>
      <c r="G23" s="208"/>
      <c r="H23" s="208">
        <f t="shared" si="6"/>
        <v>0.73333333333333295</v>
      </c>
      <c r="I23" s="208"/>
      <c r="J23" s="211" t="s">
        <v>353</v>
      </c>
    </row>
    <row r="24" spans="1:10" ht="15" x14ac:dyDescent="0.25">
      <c r="A24" s="203" t="s">
        <v>333</v>
      </c>
      <c r="B24" s="215"/>
      <c r="C24" s="215"/>
      <c r="D24" s="216"/>
      <c r="E24" s="229">
        <f>SUM(E26:E42)</f>
        <v>15.399999999999977</v>
      </c>
      <c r="F24" s="215"/>
      <c r="G24" s="216"/>
      <c r="H24" s="217"/>
      <c r="I24" s="218"/>
      <c r="J24" s="218"/>
    </row>
    <row r="25" spans="1:10" ht="15" x14ac:dyDescent="0.25">
      <c r="A25" s="160" t="s">
        <v>331</v>
      </c>
      <c r="B25" s="225" t="s">
        <v>362</v>
      </c>
      <c r="C25" s="212"/>
      <c r="D25" s="221"/>
      <c r="E25" s="221"/>
      <c r="F25" s="222"/>
      <c r="G25" s="219"/>
      <c r="H25" s="219"/>
      <c r="I25" s="219"/>
      <c r="J25" s="211" t="s">
        <v>409</v>
      </c>
    </row>
    <row r="26" spans="1:10" x14ac:dyDescent="0.2">
      <c r="B26" s="225" t="s">
        <v>364</v>
      </c>
      <c r="D26" s="209">
        <v>295.89999999999998</v>
      </c>
      <c r="E26" s="209"/>
      <c r="F26" s="210"/>
      <c r="G26" s="208"/>
      <c r="H26" s="208"/>
      <c r="I26" s="208">
        <v>0.51041666666666663</v>
      </c>
      <c r="J26" s="211" t="s">
        <v>410</v>
      </c>
    </row>
    <row r="27" spans="1:10" x14ac:dyDescent="0.2">
      <c r="B27" s="225" t="s">
        <v>375</v>
      </c>
      <c r="D27" s="209">
        <v>294.3</v>
      </c>
      <c r="E27" s="209">
        <f>(D26-D27)</f>
        <v>1.5999999999999659</v>
      </c>
      <c r="F27" s="210" t="str">
        <f>TEXT(E27/$B$2,"h:mm")</f>
        <v>0:16</v>
      </c>
      <c r="G27" s="208"/>
      <c r="H27" s="208">
        <f>(I26+F27)</f>
        <v>0.5215277777777777</v>
      </c>
      <c r="I27" s="208">
        <f>(H27+G27)</f>
        <v>0.5215277777777777</v>
      </c>
      <c r="J27" s="211" t="s">
        <v>485</v>
      </c>
    </row>
    <row r="28" spans="1:10" x14ac:dyDescent="0.2">
      <c r="B28" s="225" t="s">
        <v>460</v>
      </c>
      <c r="C28" s="226" t="s">
        <v>339</v>
      </c>
      <c r="D28" s="209">
        <v>292.60000000000002</v>
      </c>
      <c r="E28" s="209">
        <f t="shared" ref="E28:E42" si="9">(D27-D28)</f>
        <v>1.6999999999999886</v>
      </c>
      <c r="F28" s="210" t="str">
        <f>TEXT(E28/$B$2,"h:mm")</f>
        <v>0:17</v>
      </c>
      <c r="G28" s="208">
        <v>4.5138888888888888E-2</v>
      </c>
      <c r="H28" s="208">
        <f t="shared" ref="H28:H42" si="10">(I27+F28)</f>
        <v>0.53333333333333321</v>
      </c>
      <c r="I28" s="208">
        <f>(H28+G28)</f>
        <v>0.57847222222222205</v>
      </c>
      <c r="J28" s="230"/>
    </row>
    <row r="29" spans="1:10" x14ac:dyDescent="0.2">
      <c r="B29" s="161" t="s">
        <v>461</v>
      </c>
      <c r="C29" s="226"/>
      <c r="D29" s="209">
        <v>292.39999999999998</v>
      </c>
      <c r="E29" s="209">
        <f t="shared" si="9"/>
        <v>0.20000000000004547</v>
      </c>
      <c r="F29" s="210" t="str">
        <f t="shared" ref="F29:F42" si="11">TEXT(E29/$B$3,"h:mm")</f>
        <v>0:01</v>
      </c>
      <c r="G29" s="208"/>
      <c r="H29" s="208">
        <f t="shared" si="10"/>
        <v>0.5791666666666665</v>
      </c>
      <c r="I29" s="208">
        <f t="shared" ref="I29:I41" si="12">(H29+G29)</f>
        <v>0.5791666666666665</v>
      </c>
    </row>
    <row r="30" spans="1:10" x14ac:dyDescent="0.2">
      <c r="A30" s="160" t="s">
        <v>321</v>
      </c>
      <c r="B30" s="225" t="s">
        <v>370</v>
      </c>
      <c r="C30" s="223" t="s">
        <v>246</v>
      </c>
      <c r="D30" s="209">
        <v>288.2</v>
      </c>
      <c r="E30" s="209">
        <f t="shared" si="9"/>
        <v>4.1999999999999886</v>
      </c>
      <c r="F30" s="210" t="str">
        <f t="shared" si="11"/>
        <v>0:31</v>
      </c>
      <c r="G30" s="208">
        <v>1.0416666666666666E-2</v>
      </c>
      <c r="H30" s="208">
        <f t="shared" si="10"/>
        <v>0.60069444444444431</v>
      </c>
      <c r="I30" s="208">
        <f t="shared" si="12"/>
        <v>0.61111111111111094</v>
      </c>
    </row>
    <row r="31" spans="1:10" x14ac:dyDescent="0.2">
      <c r="B31" s="225" t="s">
        <v>376</v>
      </c>
      <c r="C31" s="223" t="s">
        <v>246</v>
      </c>
      <c r="D31" s="209">
        <v>286.39999999999998</v>
      </c>
      <c r="E31" s="209">
        <f t="shared" si="9"/>
        <v>1.8000000000000114</v>
      </c>
      <c r="F31" s="210" t="str">
        <f t="shared" si="11"/>
        <v>0:13</v>
      </c>
      <c r="G31" s="208">
        <v>1.7361111111111112E-2</v>
      </c>
      <c r="H31" s="208">
        <f t="shared" si="10"/>
        <v>0.62013888888888868</v>
      </c>
      <c r="I31" s="208">
        <f t="shared" si="12"/>
        <v>0.63749999999999984</v>
      </c>
    </row>
    <row r="32" spans="1:10" x14ac:dyDescent="0.2">
      <c r="A32" s="160" t="s">
        <v>322</v>
      </c>
      <c r="B32" s="225" t="s">
        <v>377</v>
      </c>
      <c r="C32" s="226"/>
      <c r="D32" s="209">
        <v>285.89999999999998</v>
      </c>
      <c r="E32" s="209">
        <f t="shared" si="9"/>
        <v>0.5</v>
      </c>
      <c r="F32" s="210" t="str">
        <f t="shared" si="11"/>
        <v>0:03</v>
      </c>
      <c r="G32" s="208"/>
      <c r="H32" s="208">
        <f t="shared" si="10"/>
        <v>0.63958333333333317</v>
      </c>
      <c r="I32" s="208">
        <f t="shared" si="12"/>
        <v>0.63958333333333317</v>
      </c>
    </row>
    <row r="33" spans="1:10" x14ac:dyDescent="0.2">
      <c r="B33" s="225" t="s">
        <v>371</v>
      </c>
      <c r="C33" s="223" t="s">
        <v>246</v>
      </c>
      <c r="D33" s="209">
        <v>284.89999999999998</v>
      </c>
      <c r="E33" s="209">
        <f t="shared" si="9"/>
        <v>1</v>
      </c>
      <c r="F33" s="210" t="str">
        <f t="shared" si="11"/>
        <v>0:07</v>
      </c>
      <c r="G33" s="208">
        <v>1.0416666666666666E-2</v>
      </c>
      <c r="H33" s="208">
        <f t="shared" si="10"/>
        <v>0.64444444444444426</v>
      </c>
      <c r="I33" s="208">
        <f t="shared" si="12"/>
        <v>0.65486111111111089</v>
      </c>
      <c r="J33" s="211"/>
    </row>
    <row r="34" spans="1:10" x14ac:dyDescent="0.2">
      <c r="B34" s="225" t="s">
        <v>379</v>
      </c>
      <c r="C34" s="223" t="s">
        <v>246</v>
      </c>
      <c r="D34" s="209">
        <v>284.10000000000002</v>
      </c>
      <c r="E34" s="209">
        <f t="shared" si="9"/>
        <v>0.79999999999995453</v>
      </c>
      <c r="F34" s="210" t="str">
        <f t="shared" si="11"/>
        <v>0:06</v>
      </c>
      <c r="G34" s="208">
        <v>1.3888888888888888E-2</v>
      </c>
      <c r="H34" s="208">
        <f t="shared" si="10"/>
        <v>0.65902777777777755</v>
      </c>
      <c r="I34" s="208">
        <f t="shared" si="12"/>
        <v>0.67291666666666639</v>
      </c>
    </row>
    <row r="35" spans="1:10" x14ac:dyDescent="0.2">
      <c r="B35" s="225" t="s">
        <v>363</v>
      </c>
      <c r="D35" s="209">
        <v>283.10000000000002</v>
      </c>
      <c r="E35" s="209">
        <f t="shared" si="9"/>
        <v>1</v>
      </c>
      <c r="F35" s="210" t="str">
        <f t="shared" si="11"/>
        <v>0:07</v>
      </c>
      <c r="G35" s="208"/>
      <c r="H35" s="208">
        <f t="shared" si="10"/>
        <v>0.67777777777777748</v>
      </c>
      <c r="I35" s="208">
        <f t="shared" si="12"/>
        <v>0.67777777777777748</v>
      </c>
    </row>
    <row r="36" spans="1:10" x14ac:dyDescent="0.2">
      <c r="B36" s="225" t="s">
        <v>372</v>
      </c>
      <c r="C36" s="223" t="s">
        <v>246</v>
      </c>
      <c r="D36" s="209">
        <v>283</v>
      </c>
      <c r="E36" s="209">
        <f t="shared" si="9"/>
        <v>0.10000000000002274</v>
      </c>
      <c r="F36" s="210" t="str">
        <f t="shared" si="11"/>
        <v>0:00</v>
      </c>
      <c r="G36" s="208">
        <v>1.0416666666666666E-2</v>
      </c>
      <c r="H36" s="208">
        <f t="shared" si="10"/>
        <v>0.67777777777777748</v>
      </c>
      <c r="I36" s="208">
        <f t="shared" si="12"/>
        <v>0.68819444444444411</v>
      </c>
    </row>
    <row r="37" spans="1:10" x14ac:dyDescent="0.2">
      <c r="B37" s="225" t="s">
        <v>373</v>
      </c>
      <c r="C37" s="223" t="s">
        <v>246</v>
      </c>
      <c r="D37" s="209">
        <v>282.60000000000002</v>
      </c>
      <c r="E37" s="209">
        <f t="shared" si="9"/>
        <v>0.39999999999997726</v>
      </c>
      <c r="F37" s="210" t="str">
        <f t="shared" si="11"/>
        <v>0:03</v>
      </c>
      <c r="G37" s="208">
        <v>6.9444444444444441E-3</v>
      </c>
      <c r="H37" s="208">
        <f t="shared" si="10"/>
        <v>0.69027777777777743</v>
      </c>
      <c r="I37" s="208">
        <f t="shared" si="12"/>
        <v>0.69722222222222185</v>
      </c>
    </row>
    <row r="38" spans="1:10" x14ac:dyDescent="0.2">
      <c r="B38" s="225" t="s">
        <v>366</v>
      </c>
      <c r="D38" s="209">
        <v>282.60000000000002</v>
      </c>
      <c r="E38" s="209">
        <f t="shared" si="9"/>
        <v>0</v>
      </c>
      <c r="F38" s="210" t="str">
        <f t="shared" si="11"/>
        <v>0:00</v>
      </c>
      <c r="G38" s="208"/>
      <c r="H38" s="208">
        <f t="shared" si="10"/>
        <v>0.69722222222222185</v>
      </c>
      <c r="I38" s="208">
        <f t="shared" si="12"/>
        <v>0.69722222222222185</v>
      </c>
    </row>
    <row r="39" spans="1:10" x14ac:dyDescent="0.2">
      <c r="B39" s="225" t="s">
        <v>367</v>
      </c>
      <c r="D39" s="209">
        <v>282.2</v>
      </c>
      <c r="E39" s="209">
        <f t="shared" si="9"/>
        <v>0.40000000000003411</v>
      </c>
      <c r="F39" s="210" t="str">
        <f t="shared" si="11"/>
        <v>0:03</v>
      </c>
      <c r="G39" s="208"/>
      <c r="H39" s="208">
        <f t="shared" si="10"/>
        <v>0.69930555555555518</v>
      </c>
      <c r="I39" s="208">
        <f t="shared" si="12"/>
        <v>0.69930555555555518</v>
      </c>
    </row>
    <row r="40" spans="1:10" x14ac:dyDescent="0.2">
      <c r="B40" s="225" t="s">
        <v>368</v>
      </c>
      <c r="D40" s="209">
        <v>281.60000000000002</v>
      </c>
      <c r="E40" s="209">
        <f t="shared" si="9"/>
        <v>0.59999999999996589</v>
      </c>
      <c r="F40" s="210" t="str">
        <f t="shared" si="11"/>
        <v>0:04</v>
      </c>
      <c r="G40" s="208"/>
      <c r="H40" s="208">
        <f t="shared" si="10"/>
        <v>0.70208333333333295</v>
      </c>
      <c r="I40" s="208">
        <f t="shared" si="12"/>
        <v>0.70208333333333295</v>
      </c>
    </row>
    <row r="41" spans="1:10" x14ac:dyDescent="0.2">
      <c r="B41" s="225" t="s">
        <v>369</v>
      </c>
      <c r="D41" s="209">
        <v>281.39999999999998</v>
      </c>
      <c r="E41" s="209">
        <f t="shared" si="9"/>
        <v>0.20000000000004547</v>
      </c>
      <c r="F41" s="210" t="str">
        <f t="shared" si="11"/>
        <v>0:01</v>
      </c>
      <c r="G41" s="208"/>
      <c r="H41" s="208">
        <f t="shared" si="10"/>
        <v>0.70277777777777739</v>
      </c>
      <c r="I41" s="208">
        <f t="shared" si="12"/>
        <v>0.70277777777777739</v>
      </c>
      <c r="J41" s="230"/>
    </row>
    <row r="42" spans="1:10" x14ac:dyDescent="0.2">
      <c r="A42" s="160" t="s">
        <v>322</v>
      </c>
      <c r="B42" s="225" t="s">
        <v>383</v>
      </c>
      <c r="D42" s="209">
        <v>280.5</v>
      </c>
      <c r="E42" s="209">
        <f t="shared" si="9"/>
        <v>0.89999999999997726</v>
      </c>
      <c r="F42" s="210" t="str">
        <f t="shared" si="11"/>
        <v>0:06</v>
      </c>
      <c r="G42" s="208"/>
      <c r="H42" s="208">
        <f t="shared" si="10"/>
        <v>0.70694444444444404</v>
      </c>
      <c r="I42" s="208"/>
      <c r="J42" s="211" t="s">
        <v>412</v>
      </c>
    </row>
    <row r="43" spans="1:10" ht="15" x14ac:dyDescent="0.25">
      <c r="A43" s="203" t="s">
        <v>334</v>
      </c>
      <c r="B43" s="215"/>
      <c r="C43" s="215"/>
      <c r="D43" s="216"/>
      <c r="E43" s="229">
        <f>SUM(E44:E51)</f>
        <v>11.899999999999977</v>
      </c>
      <c r="F43" s="215"/>
      <c r="G43" s="216"/>
      <c r="H43" s="217"/>
      <c r="I43" s="218"/>
      <c r="J43" s="218"/>
    </row>
    <row r="44" spans="1:10" x14ac:dyDescent="0.2">
      <c r="A44" s="160" t="s">
        <v>322</v>
      </c>
      <c r="B44" s="225" t="s">
        <v>383</v>
      </c>
      <c r="D44" s="209">
        <v>280.5</v>
      </c>
      <c r="E44" s="209"/>
      <c r="F44" s="210"/>
      <c r="G44" s="208"/>
      <c r="H44" s="208"/>
      <c r="I44" s="208">
        <v>0.49305555555555558</v>
      </c>
      <c r="J44" s="211" t="s">
        <v>413</v>
      </c>
    </row>
    <row r="45" spans="1:10" x14ac:dyDescent="0.2">
      <c r="B45" s="225" t="s">
        <v>391</v>
      </c>
      <c r="C45" s="226" t="s">
        <v>339</v>
      </c>
      <c r="D45" s="209">
        <v>278.60000000000002</v>
      </c>
      <c r="E45" s="209">
        <f>(D44-D45)</f>
        <v>1.8999999999999773</v>
      </c>
      <c r="F45" s="210" t="str">
        <f>TEXT(E45/$B$2,"h:mm")</f>
        <v>0:19</v>
      </c>
      <c r="G45" s="208">
        <v>4.8611111111111112E-2</v>
      </c>
      <c r="H45" s="208">
        <f>(I44+F45)</f>
        <v>0.50624999999999998</v>
      </c>
      <c r="I45" s="208">
        <f>(H45+G45)</f>
        <v>0.55486111111111114</v>
      </c>
      <c r="J45" s="211" t="s">
        <v>410</v>
      </c>
    </row>
    <row r="46" spans="1:10" x14ac:dyDescent="0.2">
      <c r="B46" s="225" t="s">
        <v>390</v>
      </c>
      <c r="C46" s="226"/>
      <c r="D46" s="209">
        <v>274</v>
      </c>
      <c r="E46" s="209">
        <f t="shared" ref="E46:E51" si="13">(D45-D46)</f>
        <v>4.6000000000000227</v>
      </c>
      <c r="F46" s="210" t="str">
        <f t="shared" ref="F46:F51" si="14">TEXT(E46/$B$3,"h:mm")</f>
        <v>0:34</v>
      </c>
      <c r="G46" s="208"/>
      <c r="H46" s="208">
        <f t="shared" ref="H46:H51" si="15">(I45+F46)</f>
        <v>0.57847222222222228</v>
      </c>
      <c r="I46" s="208">
        <f t="shared" ref="I46:I50" si="16">(H46+G46)</f>
        <v>0.57847222222222228</v>
      </c>
      <c r="J46" s="211" t="s">
        <v>486</v>
      </c>
    </row>
    <row r="47" spans="1:10" ht="15" x14ac:dyDescent="0.25">
      <c r="A47" s="212"/>
      <c r="B47" s="231" t="s">
        <v>387</v>
      </c>
      <c r="C47" s="223"/>
      <c r="D47" s="209">
        <v>273</v>
      </c>
      <c r="E47" s="209">
        <f t="shared" si="13"/>
        <v>1</v>
      </c>
      <c r="F47" s="210" t="str">
        <f t="shared" si="14"/>
        <v>0:07</v>
      </c>
      <c r="G47" s="208"/>
      <c r="H47" s="208">
        <f t="shared" si="15"/>
        <v>0.58333333333333337</v>
      </c>
      <c r="I47" s="208">
        <f t="shared" si="16"/>
        <v>0.58333333333333337</v>
      </c>
      <c r="J47" s="230"/>
    </row>
    <row r="48" spans="1:10" ht="15" x14ac:dyDescent="0.25">
      <c r="A48" s="212"/>
      <c r="B48" s="225" t="s">
        <v>392</v>
      </c>
      <c r="C48" s="223"/>
      <c r="D48" s="209">
        <v>271.89999999999998</v>
      </c>
      <c r="E48" s="209">
        <f t="shared" si="13"/>
        <v>1.1000000000000227</v>
      </c>
      <c r="F48" s="210" t="str">
        <f t="shared" si="14"/>
        <v>0:08</v>
      </c>
      <c r="G48" s="208"/>
      <c r="H48" s="208">
        <f t="shared" si="15"/>
        <v>0.58888888888888891</v>
      </c>
      <c r="I48" s="208">
        <f t="shared" si="16"/>
        <v>0.58888888888888891</v>
      </c>
    </row>
    <row r="49" spans="1:10" ht="15" x14ac:dyDescent="0.25">
      <c r="A49" s="212"/>
      <c r="B49" s="232" t="s">
        <v>398</v>
      </c>
      <c r="C49" s="223"/>
      <c r="D49" s="209">
        <v>270.39999999999998</v>
      </c>
      <c r="E49" s="209">
        <f t="shared" si="13"/>
        <v>1.5</v>
      </c>
      <c r="F49" s="210" t="str">
        <f t="shared" si="14"/>
        <v>0:11</v>
      </c>
      <c r="G49" s="208"/>
      <c r="H49" s="208">
        <f t="shared" si="15"/>
        <v>0.59652777777777777</v>
      </c>
      <c r="I49" s="208">
        <f t="shared" si="16"/>
        <v>0.59652777777777777</v>
      </c>
      <c r="J49" s="230"/>
    </row>
    <row r="50" spans="1:10" ht="15" x14ac:dyDescent="0.25">
      <c r="A50" s="212"/>
      <c r="B50" s="232" t="s">
        <v>388</v>
      </c>
      <c r="C50" s="223" t="s">
        <v>246</v>
      </c>
      <c r="D50" s="209">
        <v>269</v>
      </c>
      <c r="E50" s="209">
        <f t="shared" si="13"/>
        <v>1.3999999999999773</v>
      </c>
      <c r="F50" s="210" t="str">
        <f t="shared" si="14"/>
        <v>0:10</v>
      </c>
      <c r="G50" s="208">
        <v>1.0416666666666666E-2</v>
      </c>
      <c r="H50" s="208">
        <f t="shared" si="15"/>
        <v>0.60347222222222219</v>
      </c>
      <c r="I50" s="208">
        <f t="shared" si="16"/>
        <v>0.61388888888888882</v>
      </c>
      <c r="J50" s="230"/>
    </row>
    <row r="51" spans="1:10" x14ac:dyDescent="0.2">
      <c r="A51" s="160" t="s">
        <v>323</v>
      </c>
      <c r="B51" s="225" t="s">
        <v>397</v>
      </c>
      <c r="C51" s="226"/>
      <c r="D51" s="209">
        <v>268.60000000000002</v>
      </c>
      <c r="E51" s="209">
        <f t="shared" si="13"/>
        <v>0.39999999999997726</v>
      </c>
      <c r="F51" s="210" t="str">
        <f t="shared" si="14"/>
        <v>0:03</v>
      </c>
      <c r="G51" s="208"/>
      <c r="H51" s="208">
        <f t="shared" si="15"/>
        <v>0.61597222222222214</v>
      </c>
      <c r="I51" s="208"/>
      <c r="J51" s="211" t="s">
        <v>415</v>
      </c>
    </row>
    <row r="52" spans="1:10" ht="15" x14ac:dyDescent="0.25">
      <c r="A52" s="203" t="s">
        <v>335</v>
      </c>
      <c r="B52" s="215"/>
      <c r="C52" s="215"/>
      <c r="D52" s="216"/>
      <c r="E52" s="229">
        <v>0</v>
      </c>
      <c r="F52" s="215"/>
      <c r="G52" s="216"/>
      <c r="H52" s="217"/>
      <c r="I52" s="218"/>
      <c r="J52" s="218"/>
    </row>
    <row r="53" spans="1:10" x14ac:dyDescent="0.2">
      <c r="A53" s="160" t="s">
        <v>323</v>
      </c>
      <c r="B53" s="225" t="s">
        <v>397</v>
      </c>
      <c r="C53" s="226"/>
      <c r="D53" s="209">
        <v>268.60000000000002</v>
      </c>
      <c r="E53" s="209"/>
      <c r="F53" s="210"/>
      <c r="G53" s="208"/>
      <c r="H53" s="208"/>
      <c r="I53" s="208"/>
      <c r="J53" s="161" t="s">
        <v>458</v>
      </c>
    </row>
    <row r="54" spans="1:10" ht="15" x14ac:dyDescent="0.25">
      <c r="A54" s="212"/>
      <c r="B54" s="212"/>
      <c r="C54" s="212"/>
      <c r="D54" s="159" t="s">
        <v>482</v>
      </c>
      <c r="H54" s="208">
        <v>0.52083333333333337</v>
      </c>
      <c r="I54" s="212"/>
    </row>
    <row r="55" spans="1:10" ht="15" x14ac:dyDescent="0.25">
      <c r="A55" s="213" t="s">
        <v>242</v>
      </c>
      <c r="B55" s="213" t="s">
        <v>255</v>
      </c>
      <c r="C55" s="213"/>
      <c r="D55" s="213"/>
      <c r="E55" s="215"/>
      <c r="F55" s="213" t="s">
        <v>250</v>
      </c>
      <c r="G55" s="213" t="s">
        <v>243</v>
      </c>
      <c r="H55" s="213" t="s">
        <v>244</v>
      </c>
      <c r="I55" s="213" t="s">
        <v>325</v>
      </c>
      <c r="J55" s="218"/>
    </row>
    <row r="56" spans="1:10" x14ac:dyDescent="0.2">
      <c r="A56" s="160" t="s">
        <v>256</v>
      </c>
      <c r="B56" s="161" t="s">
        <v>245</v>
      </c>
      <c r="C56" s="161"/>
      <c r="F56" s="209"/>
      <c r="G56" s="208">
        <v>0.52083333333333337</v>
      </c>
      <c r="H56" s="208">
        <f>H7</f>
        <v>0.66666666666666663</v>
      </c>
      <c r="I56" s="160" t="s">
        <v>244</v>
      </c>
    </row>
    <row r="57" spans="1:10" x14ac:dyDescent="0.2">
      <c r="A57" s="160" t="s">
        <v>257</v>
      </c>
      <c r="B57" s="161" t="str">
        <f>A10</f>
        <v>Vyšší Brod</v>
      </c>
      <c r="C57" s="161"/>
      <c r="D57" s="209" t="str">
        <f>A23</f>
        <v>Branná</v>
      </c>
      <c r="F57" s="209">
        <f>E8</f>
        <v>20.800000000000011</v>
      </c>
      <c r="G57" s="208">
        <f>I10</f>
        <v>0.5</v>
      </c>
      <c r="H57" s="208">
        <f>H23</f>
        <v>0.73333333333333295</v>
      </c>
    </row>
    <row r="58" spans="1:10" x14ac:dyDescent="0.2">
      <c r="A58" s="160" t="s">
        <v>258</v>
      </c>
      <c r="B58" s="237" t="str">
        <f>D57</f>
        <v>Branná</v>
      </c>
      <c r="C58" s="161"/>
      <c r="D58" s="209" t="str">
        <f>A42</f>
        <v>Český Krumlov</v>
      </c>
      <c r="F58" s="209">
        <f>E24</f>
        <v>15.399999999999977</v>
      </c>
      <c r="G58" s="208">
        <f>I26</f>
        <v>0.51041666666666663</v>
      </c>
      <c r="H58" s="208">
        <f>H42</f>
        <v>0.70694444444444404</v>
      </c>
    </row>
    <row r="59" spans="1:10" x14ac:dyDescent="0.2">
      <c r="A59" s="160" t="s">
        <v>259</v>
      </c>
      <c r="B59" s="237" t="str">
        <f>D58</f>
        <v>Český Krumlov</v>
      </c>
      <c r="C59" s="161"/>
      <c r="D59" s="209" t="str">
        <f>A51</f>
        <v>Zlatá Koruna</v>
      </c>
      <c r="F59" s="209">
        <f>E43</f>
        <v>11.899999999999977</v>
      </c>
      <c r="G59" s="208">
        <f>I44</f>
        <v>0.49305555555555558</v>
      </c>
      <c r="H59" s="208">
        <f>H51</f>
        <v>0.61597222222222214</v>
      </c>
    </row>
    <row r="60" spans="1:10" x14ac:dyDescent="0.2">
      <c r="A60" s="160" t="s">
        <v>260</v>
      </c>
      <c r="B60" s="209"/>
      <c r="D60" s="209"/>
      <c r="F60" s="209">
        <f>E52</f>
        <v>0</v>
      </c>
      <c r="G60" s="208"/>
      <c r="H60" s="208"/>
    </row>
    <row r="61" spans="1:10" x14ac:dyDescent="0.2">
      <c r="D61" s="235" t="s">
        <v>45</v>
      </c>
      <c r="F61" s="236">
        <f>SUM(F57:F60)</f>
        <v>48.099999999999966</v>
      </c>
      <c r="G61" s="160" t="s">
        <v>250</v>
      </c>
    </row>
    <row r="62" spans="1:10" x14ac:dyDescent="0.2">
      <c r="D62" s="235" t="s">
        <v>261</v>
      </c>
      <c r="F62" s="236">
        <f>F61/3</f>
        <v>16.033333333333321</v>
      </c>
      <c r="G62" s="160" t="s">
        <v>250</v>
      </c>
    </row>
    <row r="64" spans="1:10" ht="15" x14ac:dyDescent="0.25">
      <c r="A64" s="200" t="s">
        <v>417</v>
      </c>
      <c r="B64" s="204"/>
      <c r="C64" s="204"/>
      <c r="D64" s="205"/>
      <c r="E64" s="205"/>
      <c r="F64" s="204"/>
      <c r="G64" s="205"/>
      <c r="H64" s="217"/>
      <c r="I64" s="218"/>
      <c r="J64" s="218"/>
    </row>
    <row r="65" spans="1:9" ht="15" x14ac:dyDescent="0.25">
      <c r="A65" s="160" t="s">
        <v>331</v>
      </c>
      <c r="B65" s="160" t="s">
        <v>360</v>
      </c>
      <c r="H65" s="212"/>
      <c r="I65" s="212"/>
    </row>
    <row r="66" spans="1:9" ht="15" x14ac:dyDescent="0.25">
      <c r="B66" s="238">
        <v>420774061450</v>
      </c>
      <c r="H66" s="212"/>
      <c r="I66" s="212"/>
    </row>
    <row r="67" spans="1:9" x14ac:dyDescent="0.2">
      <c r="B67" s="160" t="s">
        <v>361</v>
      </c>
    </row>
    <row r="68" spans="1:9" x14ac:dyDescent="0.2">
      <c r="B68" s="228"/>
    </row>
    <row r="69" spans="1:9" x14ac:dyDescent="0.2">
      <c r="A69" s="160" t="s">
        <v>322</v>
      </c>
      <c r="B69" s="160" t="s">
        <v>380</v>
      </c>
    </row>
    <row r="70" spans="1:9" x14ac:dyDescent="0.2">
      <c r="A70" s="239"/>
      <c r="B70" s="238">
        <v>420720514943</v>
      </c>
    </row>
    <row r="71" spans="1:9" x14ac:dyDescent="0.2">
      <c r="A71" s="240"/>
      <c r="B71" s="239" t="s">
        <v>381</v>
      </c>
    </row>
    <row r="72" spans="1:9" x14ac:dyDescent="0.2">
      <c r="A72" s="240"/>
      <c r="B72" s="160" t="s">
        <v>382</v>
      </c>
    </row>
    <row r="73" spans="1:9" x14ac:dyDescent="0.2">
      <c r="A73" s="240"/>
    </row>
    <row r="74" spans="1:9" x14ac:dyDescent="0.2">
      <c r="A74" s="160" t="s">
        <v>323</v>
      </c>
      <c r="B74" s="160" t="s">
        <v>418</v>
      </c>
    </row>
    <row r="75" spans="1:9" x14ac:dyDescent="0.2">
      <c r="A75" s="240"/>
      <c r="B75" s="238">
        <v>420777140146</v>
      </c>
    </row>
    <row r="76" spans="1:9" x14ac:dyDescent="0.2">
      <c r="A76" s="240"/>
      <c r="B76" s="239" t="s">
        <v>419</v>
      </c>
    </row>
    <row r="77" spans="1:9" x14ac:dyDescent="0.2">
      <c r="A77" s="240"/>
      <c r="B77" s="160" t="s">
        <v>420</v>
      </c>
    </row>
    <row r="78" spans="1:9" ht="15" x14ac:dyDescent="0.2">
      <c r="A78" s="224"/>
    </row>
    <row r="79" spans="1:9" ht="15" x14ac:dyDescent="0.2">
      <c r="A79" s="224"/>
    </row>
    <row r="80" spans="1:9" ht="15" x14ac:dyDescent="0.2">
      <c r="A80" s="224"/>
    </row>
    <row r="81" spans="1:1" ht="15" x14ac:dyDescent="0.2">
      <c r="A81" s="224"/>
    </row>
    <row r="82" spans="1:1" ht="15" x14ac:dyDescent="0.2">
      <c r="A82" s="224"/>
    </row>
    <row r="83" spans="1:1" ht="15" x14ac:dyDescent="0.2">
      <c r="A83" s="224"/>
    </row>
    <row r="84" spans="1:1" ht="15" x14ac:dyDescent="0.2">
      <c r="A84" s="224"/>
    </row>
    <row r="85" spans="1:1" ht="15" x14ac:dyDescent="0.2">
      <c r="A85" s="224"/>
    </row>
    <row r="86" spans="1:1" ht="15" x14ac:dyDescent="0.2">
      <c r="A86" s="224"/>
    </row>
    <row r="87" spans="1:1" ht="15" x14ac:dyDescent="0.2">
      <c r="A87" s="224"/>
    </row>
    <row r="88" spans="1:1" ht="15" x14ac:dyDescent="0.2">
      <c r="A88" s="224"/>
    </row>
    <row r="89" spans="1:1" ht="15" x14ac:dyDescent="0.2">
      <c r="A89" s="224"/>
    </row>
    <row r="90" spans="1:1" ht="15" x14ac:dyDescent="0.2">
      <c r="A90" s="224"/>
    </row>
    <row r="91" spans="1:1" ht="15" x14ac:dyDescent="0.2">
      <c r="A91" s="224"/>
    </row>
    <row r="92" spans="1:1" ht="15" x14ac:dyDescent="0.2">
      <c r="A92" s="224"/>
    </row>
    <row r="93" spans="1:1" ht="15" x14ac:dyDescent="0.2">
      <c r="A93" s="224"/>
    </row>
    <row r="94" spans="1:1" ht="15" x14ac:dyDescent="0.2">
      <c r="A94" s="224"/>
    </row>
    <row r="95" spans="1:1" ht="15" x14ac:dyDescent="0.2">
      <c r="A95" s="224"/>
    </row>
    <row r="96" spans="1:1" ht="15" x14ac:dyDescent="0.2">
      <c r="A96" s="224"/>
    </row>
    <row r="97" spans="1:1" ht="15" x14ac:dyDescent="0.2">
      <c r="A97" s="224"/>
    </row>
    <row r="98" spans="1:1" ht="15" x14ac:dyDescent="0.2">
      <c r="A98" s="224"/>
    </row>
    <row r="99" spans="1:1" ht="15" x14ac:dyDescent="0.2">
      <c r="A99" s="224"/>
    </row>
    <row r="100" spans="1:1" ht="15" x14ac:dyDescent="0.2">
      <c r="A100" s="224"/>
    </row>
    <row r="101" spans="1:1" ht="15" x14ac:dyDescent="0.2">
      <c r="A101" s="224"/>
    </row>
    <row r="102" spans="1:1" ht="15" x14ac:dyDescent="0.2">
      <c r="A102" s="224"/>
    </row>
    <row r="103" spans="1:1" ht="15" x14ac:dyDescent="0.2">
      <c r="A103" s="224"/>
    </row>
    <row r="104" spans="1:1" ht="15" x14ac:dyDescent="0.2">
      <c r="A104" s="224"/>
    </row>
    <row r="105" spans="1:1" ht="15" x14ac:dyDescent="0.2">
      <c r="A105" s="224"/>
    </row>
    <row r="106" spans="1:1" ht="15" x14ac:dyDescent="0.2">
      <c r="A106" s="224"/>
    </row>
    <row r="107" spans="1:1" ht="15" x14ac:dyDescent="0.2">
      <c r="A107" s="224"/>
    </row>
    <row r="108" spans="1:1" ht="15" x14ac:dyDescent="0.2">
      <c r="A108" s="224"/>
    </row>
    <row r="109" spans="1:1" ht="15" x14ac:dyDescent="0.2">
      <c r="A109" s="224"/>
    </row>
    <row r="110" spans="1:1" ht="15" x14ac:dyDescent="0.2">
      <c r="A110" s="224"/>
    </row>
    <row r="111" spans="1:1" ht="15" x14ac:dyDescent="0.2">
      <c r="A111" s="224"/>
    </row>
    <row r="112" spans="1:1" ht="15" x14ac:dyDescent="0.2">
      <c r="A112" s="224"/>
    </row>
    <row r="113" spans="1:1" ht="15" x14ac:dyDescent="0.2">
      <c r="A113" s="224"/>
    </row>
    <row r="114" spans="1:1" ht="15" x14ac:dyDescent="0.2">
      <c r="A114" s="224"/>
    </row>
    <row r="115" spans="1:1" ht="15" x14ac:dyDescent="0.2">
      <c r="A115" s="224"/>
    </row>
    <row r="116" spans="1:1" ht="15" x14ac:dyDescent="0.2">
      <c r="A116" s="224"/>
    </row>
    <row r="117" spans="1:1" ht="15" x14ac:dyDescent="0.2">
      <c r="A117" s="224"/>
    </row>
    <row r="118" spans="1:1" ht="15" x14ac:dyDescent="0.2">
      <c r="A118" s="224"/>
    </row>
    <row r="119" spans="1:1" ht="15" x14ac:dyDescent="0.2">
      <c r="A119" s="224"/>
    </row>
    <row r="120" spans="1:1" ht="15" x14ac:dyDescent="0.2">
      <c r="A120" s="224"/>
    </row>
    <row r="121" spans="1:1" ht="15" x14ac:dyDescent="0.2">
      <c r="A121" s="224"/>
    </row>
    <row r="122" spans="1:1" ht="15" x14ac:dyDescent="0.2">
      <c r="A122" s="224"/>
    </row>
    <row r="123" spans="1:1" ht="15" x14ac:dyDescent="0.2">
      <c r="A123" s="224"/>
    </row>
    <row r="124" spans="1:1" ht="15" x14ac:dyDescent="0.2">
      <c r="A124" s="224"/>
    </row>
    <row r="125" spans="1:1" ht="15" x14ac:dyDescent="0.2">
      <c r="A125" s="224"/>
    </row>
    <row r="126" spans="1:1" ht="15" x14ac:dyDescent="0.2">
      <c r="A126" s="224"/>
    </row>
    <row r="127" spans="1:1" ht="15" x14ac:dyDescent="0.2">
      <c r="A127" s="224"/>
    </row>
    <row r="128" spans="1:1" ht="15" x14ac:dyDescent="0.2">
      <c r="A128" s="224"/>
    </row>
    <row r="129" spans="1:1" ht="15" x14ac:dyDescent="0.2">
      <c r="A129" s="224"/>
    </row>
    <row r="130" spans="1:1" ht="15" x14ac:dyDescent="0.2">
      <c r="A130" s="224"/>
    </row>
    <row r="131" spans="1:1" ht="15" x14ac:dyDescent="0.2">
      <c r="A131" s="224"/>
    </row>
    <row r="132" spans="1:1" ht="15" x14ac:dyDescent="0.2">
      <c r="A132" s="224"/>
    </row>
    <row r="133" spans="1:1" ht="15" x14ac:dyDescent="0.2">
      <c r="A133" s="224"/>
    </row>
    <row r="134" spans="1:1" ht="15" x14ac:dyDescent="0.2">
      <c r="A134" s="224"/>
    </row>
    <row r="135" spans="1:1" ht="15" x14ac:dyDescent="0.2">
      <c r="A135" s="224"/>
    </row>
    <row r="136" spans="1:1" ht="15" x14ac:dyDescent="0.2">
      <c r="A136" s="224"/>
    </row>
    <row r="137" spans="1:1" ht="15" x14ac:dyDescent="0.2">
      <c r="A137" s="224"/>
    </row>
    <row r="138" spans="1:1" ht="15" x14ac:dyDescent="0.2">
      <c r="A138" s="224"/>
    </row>
    <row r="139" spans="1:1" ht="15" x14ac:dyDescent="0.2">
      <c r="A139" s="224"/>
    </row>
    <row r="140" spans="1:1" ht="15" x14ac:dyDescent="0.2">
      <c r="A140" s="224"/>
    </row>
    <row r="141" spans="1:1" ht="15" x14ac:dyDescent="0.2">
      <c r="A141" s="224"/>
    </row>
  </sheetData>
  <mergeCells count="2">
    <mergeCell ref="F4:G4"/>
    <mergeCell ref="H4:I4"/>
  </mergeCells>
  <hyperlinks>
    <hyperlink ref="B71" r:id="rId1"/>
    <hyperlink ref="B76" r:id="rId2"/>
  </hyperlinks>
  <pageMargins left="0.39370078740157483" right="0.39370078740157483" top="0.98425196850393704" bottom="0.98425196850393704" header="0.51181102362204722" footer="0.51181102362204722"/>
  <pageSetup paperSize="8" scale="82" orientation="portrait" horizontalDpi="200" verticalDpi="200" r:id="rId3"/>
  <headerFooter alignWithMargins="0"/>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workbookViewId="0">
      <selection activeCell="E67" sqref="E67"/>
    </sheetView>
  </sheetViews>
  <sheetFormatPr defaultRowHeight="15" x14ac:dyDescent="0.25"/>
  <cols>
    <col min="1" max="1" width="36.7109375" style="75" customWidth="1"/>
    <col min="2" max="2" width="26.42578125" style="75" customWidth="1"/>
    <col min="3" max="3" width="17.140625" style="75" customWidth="1"/>
    <col min="4" max="16384" width="9.140625" style="75"/>
  </cols>
  <sheetData>
    <row r="1" spans="1:4" x14ac:dyDescent="0.25">
      <c r="A1" s="74" t="s">
        <v>232</v>
      </c>
    </row>
    <row r="2" spans="1:4" x14ac:dyDescent="0.25">
      <c r="A2" s="145" t="s">
        <v>311</v>
      </c>
    </row>
    <row r="3" spans="1:4" x14ac:dyDescent="0.25">
      <c r="A3" s="76" t="s">
        <v>122</v>
      </c>
      <c r="B3" s="76" t="s">
        <v>123</v>
      </c>
      <c r="C3" s="76" t="s">
        <v>124</v>
      </c>
      <c r="D3" s="128"/>
    </row>
    <row r="4" spans="1:4" x14ac:dyDescent="0.25">
      <c r="A4" s="76" t="s">
        <v>129</v>
      </c>
      <c r="B4" s="76" t="s">
        <v>123</v>
      </c>
      <c r="C4" s="76" t="s">
        <v>124</v>
      </c>
      <c r="D4" s="128"/>
    </row>
    <row r="5" spans="1:4" x14ac:dyDescent="0.25">
      <c r="A5" s="76" t="s">
        <v>125</v>
      </c>
      <c r="B5" s="76" t="s">
        <v>126</v>
      </c>
      <c r="C5" s="76" t="s">
        <v>127</v>
      </c>
      <c r="D5" s="128"/>
    </row>
    <row r="6" spans="1:4" x14ac:dyDescent="0.25">
      <c r="A6" s="76" t="s">
        <v>128</v>
      </c>
      <c r="B6" s="76" t="s">
        <v>126</v>
      </c>
      <c r="C6" s="76" t="s">
        <v>127</v>
      </c>
      <c r="D6" s="128"/>
    </row>
    <row r="7" spans="1:4" x14ac:dyDescent="0.25">
      <c r="A7" s="76" t="s">
        <v>130</v>
      </c>
      <c r="B7" s="76" t="s">
        <v>131</v>
      </c>
      <c r="C7" s="76" t="s">
        <v>132</v>
      </c>
      <c r="D7" s="128"/>
    </row>
    <row r="8" spans="1:4" x14ac:dyDescent="0.25">
      <c r="A8" s="76" t="s">
        <v>182</v>
      </c>
      <c r="B8" s="76" t="s">
        <v>183</v>
      </c>
      <c r="C8" s="76" t="s">
        <v>184</v>
      </c>
      <c r="D8" s="128"/>
    </row>
    <row r="9" spans="1:4" x14ac:dyDescent="0.25">
      <c r="A9" s="76" t="s">
        <v>135</v>
      </c>
      <c r="B9" s="76" t="s">
        <v>142</v>
      </c>
      <c r="C9" s="76" t="s">
        <v>146</v>
      </c>
      <c r="D9" s="128"/>
    </row>
    <row r="10" spans="1:4" x14ac:dyDescent="0.25">
      <c r="A10" s="78" t="s">
        <v>429</v>
      </c>
      <c r="B10" s="76" t="s">
        <v>430</v>
      </c>
      <c r="C10" s="76" t="s">
        <v>431</v>
      </c>
    </row>
    <row r="11" spans="1:4" x14ac:dyDescent="0.25">
      <c r="A11" s="254" t="s">
        <v>424</v>
      </c>
      <c r="B11" s="76" t="s">
        <v>426</v>
      </c>
      <c r="C11" s="76" t="s">
        <v>425</v>
      </c>
    </row>
    <row r="12" spans="1:4" x14ac:dyDescent="0.25">
      <c r="A12" s="78" t="s">
        <v>201</v>
      </c>
      <c r="B12" s="76" t="s">
        <v>264</v>
      </c>
      <c r="C12" s="76" t="s">
        <v>233</v>
      </c>
      <c r="D12" s="128"/>
    </row>
    <row r="13" spans="1:4" x14ac:dyDescent="0.25">
      <c r="A13" s="78" t="s">
        <v>235</v>
      </c>
      <c r="B13" s="76" t="s">
        <v>275</v>
      </c>
      <c r="C13" s="76" t="s">
        <v>209</v>
      </c>
      <c r="D13" s="129"/>
    </row>
    <row r="14" spans="1:4" x14ac:dyDescent="0.25">
      <c r="A14" s="76" t="s">
        <v>133</v>
      </c>
      <c r="B14" s="76" t="s">
        <v>185</v>
      </c>
      <c r="C14" s="76" t="s">
        <v>134</v>
      </c>
      <c r="D14" s="129"/>
    </row>
    <row r="15" spans="1:4" x14ac:dyDescent="0.25">
      <c r="A15" s="78" t="s">
        <v>179</v>
      </c>
      <c r="B15" s="76" t="s">
        <v>180</v>
      </c>
      <c r="C15" s="76" t="s">
        <v>181</v>
      </c>
      <c r="D15" s="129"/>
    </row>
    <row r="16" spans="1:4" x14ac:dyDescent="0.25">
      <c r="A16" s="121" t="s">
        <v>178</v>
      </c>
      <c r="B16" s="76" t="s">
        <v>163</v>
      </c>
      <c r="C16" s="76" t="s">
        <v>164</v>
      </c>
      <c r="D16" s="129"/>
    </row>
    <row r="17" spans="1:4" x14ac:dyDescent="0.25">
      <c r="A17" s="76" t="s">
        <v>196</v>
      </c>
      <c r="B17" s="76" t="s">
        <v>208</v>
      </c>
      <c r="C17" s="76" t="s">
        <v>197</v>
      </c>
      <c r="D17" s="129"/>
    </row>
    <row r="18" spans="1:4" x14ac:dyDescent="0.25">
      <c r="A18" s="76" t="s">
        <v>202</v>
      </c>
      <c r="B18" s="76" t="s">
        <v>271</v>
      </c>
      <c r="C18" s="76" t="s">
        <v>210</v>
      </c>
      <c r="D18" s="129"/>
    </row>
    <row r="19" spans="1:4" x14ac:dyDescent="0.25">
      <c r="A19" s="121" t="s">
        <v>236</v>
      </c>
      <c r="B19" s="76" t="s">
        <v>282</v>
      </c>
      <c r="C19" s="76" t="s">
        <v>234</v>
      </c>
      <c r="D19" s="129"/>
    </row>
    <row r="20" spans="1:4" x14ac:dyDescent="0.25">
      <c r="A20" s="78" t="s">
        <v>200</v>
      </c>
      <c r="B20" s="76" t="s">
        <v>312</v>
      </c>
      <c r="C20" s="76" t="s">
        <v>313</v>
      </c>
      <c r="D20" s="129"/>
    </row>
    <row r="21" spans="1:4" x14ac:dyDescent="0.25">
      <c r="A21" s="76" t="s">
        <v>436</v>
      </c>
      <c r="B21" s="76" t="s">
        <v>427</v>
      </c>
      <c r="C21" s="76" t="s">
        <v>428</v>
      </c>
    </row>
    <row r="22" spans="1:4" x14ac:dyDescent="0.25">
      <c r="A22" s="76" t="s">
        <v>469</v>
      </c>
      <c r="B22" s="76" t="s">
        <v>449</v>
      </c>
      <c r="C22" s="76" t="s">
        <v>450</v>
      </c>
    </row>
    <row r="23" spans="1:4" x14ac:dyDescent="0.25">
      <c r="A23" s="78" t="s">
        <v>470</v>
      </c>
      <c r="B23" s="76" t="s">
        <v>467</v>
      </c>
      <c r="C23" s="76" t="s">
        <v>468</v>
      </c>
    </row>
    <row r="24" spans="1:4" x14ac:dyDescent="0.25">
      <c r="A24" s="121" t="s">
        <v>147</v>
      </c>
      <c r="B24" s="76" t="s">
        <v>270</v>
      </c>
      <c r="C24" s="76" t="s">
        <v>269</v>
      </c>
      <c r="D24" s="129"/>
    </row>
  </sheetData>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zoomScale="96" zoomScaleNormal="96" workbookViewId="0">
      <pane ySplit="3" topLeftCell="A40" activePane="bottomLeft" state="frozen"/>
      <selection pane="bottomLeft" activeCell="F81" sqref="F81"/>
    </sheetView>
  </sheetViews>
  <sheetFormatPr defaultRowHeight="12.75" x14ac:dyDescent="0.2"/>
  <cols>
    <col min="1" max="1" width="4" style="2" customWidth="1"/>
    <col min="2" max="2" width="7" style="2" customWidth="1"/>
    <col min="3" max="3" width="10.85546875" style="2" customWidth="1"/>
    <col min="4" max="4" width="17.5703125" style="2" bestFit="1" customWidth="1"/>
    <col min="5" max="5" width="6.28515625" style="2" customWidth="1"/>
    <col min="6" max="6" width="43.7109375" style="2" customWidth="1"/>
    <col min="7" max="16384" width="9.140625" style="2"/>
  </cols>
  <sheetData>
    <row r="1" spans="1:6" x14ac:dyDescent="0.2">
      <c r="A1" s="1" t="s">
        <v>49</v>
      </c>
    </row>
    <row r="2" spans="1:6" ht="13.5" thickBot="1" x14ac:dyDescent="0.25"/>
    <row r="3" spans="1:6" ht="13.5" thickBot="1" x14ac:dyDescent="0.25">
      <c r="A3" s="3" t="s">
        <v>50</v>
      </c>
      <c r="B3" s="3" t="s">
        <v>51</v>
      </c>
      <c r="C3" s="3" t="s">
        <v>52</v>
      </c>
      <c r="D3" s="3" t="s">
        <v>53</v>
      </c>
      <c r="E3" s="3" t="s">
        <v>54</v>
      </c>
      <c r="F3" s="3" t="s">
        <v>55</v>
      </c>
    </row>
    <row r="4" spans="1:6" ht="26.25" thickBot="1" x14ac:dyDescent="0.25">
      <c r="A4" s="4">
        <v>1</v>
      </c>
      <c r="B4" s="4">
        <v>1987</v>
      </c>
      <c r="C4" s="5" t="s">
        <v>56</v>
      </c>
      <c r="D4" s="5" t="s">
        <v>57</v>
      </c>
      <c r="E4" s="4">
        <v>4</v>
      </c>
      <c r="F4" s="5" t="s">
        <v>58</v>
      </c>
    </row>
    <row r="5" spans="1:6" ht="13.5" thickBot="1" x14ac:dyDescent="0.25">
      <c r="A5" s="4" t="s">
        <v>59</v>
      </c>
      <c r="B5" s="4">
        <v>1988</v>
      </c>
      <c r="C5" s="5" t="s">
        <v>59</v>
      </c>
      <c r="D5" s="5" t="s">
        <v>59</v>
      </c>
      <c r="E5" s="4" t="s">
        <v>59</v>
      </c>
      <c r="F5" s="5" t="s">
        <v>59</v>
      </c>
    </row>
    <row r="6" spans="1:6" ht="39" thickBot="1" x14ac:dyDescent="0.25">
      <c r="A6" s="4">
        <v>2</v>
      </c>
      <c r="B6" s="4">
        <v>1989</v>
      </c>
      <c r="C6" s="5" t="s">
        <v>60</v>
      </c>
      <c r="D6" s="5" t="s">
        <v>61</v>
      </c>
      <c r="E6" s="4">
        <v>6</v>
      </c>
      <c r="F6" s="5" t="s">
        <v>62</v>
      </c>
    </row>
    <row r="7" spans="1:6" ht="51.75" thickBot="1" x14ac:dyDescent="0.25">
      <c r="A7" s="4">
        <v>3</v>
      </c>
      <c r="B7" s="4">
        <v>1990</v>
      </c>
      <c r="C7" s="5" t="s">
        <v>63</v>
      </c>
      <c r="D7" s="5" t="s">
        <v>64</v>
      </c>
      <c r="E7" s="4">
        <v>9</v>
      </c>
      <c r="F7" s="5" t="s">
        <v>65</v>
      </c>
    </row>
    <row r="8" spans="1:6" ht="39" thickBot="1" x14ac:dyDescent="0.25">
      <c r="A8" s="4">
        <v>4</v>
      </c>
      <c r="B8" s="4">
        <v>1991</v>
      </c>
      <c r="C8" s="5" t="s">
        <v>56</v>
      </c>
      <c r="D8" s="5" t="s">
        <v>66</v>
      </c>
      <c r="E8" s="4">
        <v>7</v>
      </c>
      <c r="F8" s="5" t="s">
        <v>67</v>
      </c>
    </row>
    <row r="9" spans="1:6" ht="39" thickBot="1" x14ac:dyDescent="0.25">
      <c r="A9" s="4">
        <v>5</v>
      </c>
      <c r="B9" s="4">
        <v>1992</v>
      </c>
      <c r="C9" s="5" t="s">
        <v>68</v>
      </c>
      <c r="D9" s="5" t="s">
        <v>69</v>
      </c>
      <c r="E9" s="4">
        <v>7</v>
      </c>
      <c r="F9" s="5" t="s">
        <v>70</v>
      </c>
    </row>
    <row r="10" spans="1:6" ht="39" thickBot="1" x14ac:dyDescent="0.25">
      <c r="A10" s="4">
        <v>6</v>
      </c>
      <c r="B10" s="4">
        <v>1993</v>
      </c>
      <c r="C10" s="5" t="s">
        <v>71</v>
      </c>
      <c r="D10" s="5" t="s">
        <v>72</v>
      </c>
      <c r="E10" s="4">
        <v>7</v>
      </c>
      <c r="F10" s="5" t="s">
        <v>73</v>
      </c>
    </row>
    <row r="11" spans="1:6" ht="39" thickBot="1" x14ac:dyDescent="0.25">
      <c r="A11" s="4">
        <v>7</v>
      </c>
      <c r="B11" s="4">
        <v>1994</v>
      </c>
      <c r="C11" s="5" t="s">
        <v>71</v>
      </c>
      <c r="D11" s="5" t="s">
        <v>74</v>
      </c>
      <c r="E11" s="4">
        <v>8</v>
      </c>
      <c r="F11" s="5" t="s">
        <v>75</v>
      </c>
    </row>
    <row r="12" spans="1:6" ht="39" thickBot="1" x14ac:dyDescent="0.25">
      <c r="A12" s="4">
        <v>8</v>
      </c>
      <c r="B12" s="4">
        <v>1995</v>
      </c>
      <c r="C12" s="5" t="s">
        <v>56</v>
      </c>
      <c r="D12" s="5" t="s">
        <v>76</v>
      </c>
      <c r="E12" s="4">
        <v>8</v>
      </c>
      <c r="F12" s="5" t="s">
        <v>77</v>
      </c>
    </row>
    <row r="13" spans="1:6" ht="13.5" thickBot="1" x14ac:dyDescent="0.25">
      <c r="A13" s="4" t="s">
        <v>59</v>
      </c>
      <c r="B13" s="4">
        <v>1996</v>
      </c>
      <c r="C13" s="5" t="s">
        <v>59</v>
      </c>
      <c r="D13" s="5" t="s">
        <v>59</v>
      </c>
      <c r="E13" s="4" t="s">
        <v>59</v>
      </c>
      <c r="F13" s="5" t="s">
        <v>59</v>
      </c>
    </row>
    <row r="14" spans="1:6" ht="39" thickBot="1" x14ac:dyDescent="0.25">
      <c r="A14" s="4">
        <v>9</v>
      </c>
      <c r="B14" s="4">
        <v>1997</v>
      </c>
      <c r="C14" s="5" t="s">
        <v>78</v>
      </c>
      <c r="D14" s="5" t="s">
        <v>79</v>
      </c>
      <c r="E14" s="4">
        <v>8</v>
      </c>
      <c r="F14" s="5" t="s">
        <v>77</v>
      </c>
    </row>
    <row r="15" spans="1:6" ht="26.25" thickBot="1" x14ac:dyDescent="0.25">
      <c r="A15" s="4">
        <v>10</v>
      </c>
      <c r="B15" s="4">
        <v>1998</v>
      </c>
      <c r="C15" s="5" t="s">
        <v>56</v>
      </c>
      <c r="D15" s="5" t="s">
        <v>80</v>
      </c>
      <c r="E15" s="4">
        <v>4</v>
      </c>
      <c r="F15" s="5" t="s">
        <v>81</v>
      </c>
    </row>
    <row r="16" spans="1:6" ht="51.75" thickBot="1" x14ac:dyDescent="0.25">
      <c r="A16" s="4">
        <v>11</v>
      </c>
      <c r="B16" s="4">
        <v>1999</v>
      </c>
      <c r="C16" s="5" t="s">
        <v>56</v>
      </c>
      <c r="D16" s="5" t="s">
        <v>82</v>
      </c>
      <c r="E16" s="4">
        <v>8</v>
      </c>
      <c r="F16" s="5" t="s">
        <v>83</v>
      </c>
    </row>
    <row r="17" spans="1:6" ht="102.75" thickBot="1" x14ac:dyDescent="0.25">
      <c r="A17" s="4">
        <v>12</v>
      </c>
      <c r="B17" s="4">
        <v>2000</v>
      </c>
      <c r="C17" s="5" t="s">
        <v>71</v>
      </c>
      <c r="D17" s="5" t="s">
        <v>84</v>
      </c>
      <c r="E17" s="4">
        <v>18</v>
      </c>
      <c r="F17" s="5" t="s">
        <v>85</v>
      </c>
    </row>
    <row r="18" spans="1:6" ht="90" thickBot="1" x14ac:dyDescent="0.25">
      <c r="A18" s="4">
        <v>13</v>
      </c>
      <c r="B18" s="4">
        <v>2001</v>
      </c>
      <c r="C18" s="5" t="s">
        <v>86</v>
      </c>
      <c r="D18" s="5" t="s">
        <v>87</v>
      </c>
      <c r="E18" s="4">
        <v>17</v>
      </c>
      <c r="F18" s="5" t="s">
        <v>88</v>
      </c>
    </row>
    <row r="19" spans="1:6" ht="64.5" thickBot="1" x14ac:dyDescent="0.25">
      <c r="A19" s="4">
        <v>14</v>
      </c>
      <c r="B19" s="4">
        <v>2002</v>
      </c>
      <c r="C19" s="5" t="s">
        <v>56</v>
      </c>
      <c r="D19" s="5" t="s">
        <v>89</v>
      </c>
      <c r="E19" s="4">
        <v>12</v>
      </c>
      <c r="F19" s="5" t="s">
        <v>90</v>
      </c>
    </row>
    <row r="20" spans="1:6" ht="64.5" thickBot="1" x14ac:dyDescent="0.25">
      <c r="A20" s="4">
        <v>15</v>
      </c>
      <c r="B20" s="4">
        <v>2003</v>
      </c>
      <c r="C20" s="5" t="s">
        <v>71</v>
      </c>
      <c r="D20" s="5" t="s">
        <v>91</v>
      </c>
      <c r="E20" s="4">
        <v>12</v>
      </c>
      <c r="F20" s="5" t="s">
        <v>92</v>
      </c>
    </row>
    <row r="21" spans="1:6" ht="77.25" thickBot="1" x14ac:dyDescent="0.25">
      <c r="A21" s="4">
        <v>16</v>
      </c>
      <c r="B21" s="4">
        <v>2004</v>
      </c>
      <c r="C21" s="5" t="s">
        <v>93</v>
      </c>
      <c r="D21" s="5" t="s">
        <v>94</v>
      </c>
      <c r="E21" s="4">
        <v>14</v>
      </c>
      <c r="F21" s="5" t="s">
        <v>95</v>
      </c>
    </row>
    <row r="22" spans="1:6" ht="51.75" thickBot="1" x14ac:dyDescent="0.25">
      <c r="A22" s="4">
        <v>17</v>
      </c>
      <c r="B22" s="4">
        <v>2005</v>
      </c>
      <c r="C22" s="5" t="s">
        <v>60</v>
      </c>
      <c r="D22" s="5" t="s">
        <v>96</v>
      </c>
      <c r="E22" s="4">
        <v>10</v>
      </c>
      <c r="F22" s="5" t="s">
        <v>97</v>
      </c>
    </row>
    <row r="23" spans="1:6" ht="77.25" thickBot="1" x14ac:dyDescent="0.25">
      <c r="A23" s="4">
        <v>18</v>
      </c>
      <c r="B23" s="4">
        <v>2006</v>
      </c>
      <c r="C23" s="5" t="s">
        <v>60</v>
      </c>
      <c r="D23" s="5" t="s">
        <v>98</v>
      </c>
      <c r="E23" s="4">
        <v>14</v>
      </c>
      <c r="F23" s="5" t="s">
        <v>99</v>
      </c>
    </row>
    <row r="24" spans="1:6" ht="77.25" thickBot="1" x14ac:dyDescent="0.25">
      <c r="A24" s="4">
        <v>19</v>
      </c>
      <c r="B24" s="4">
        <v>2007</v>
      </c>
      <c r="C24" s="5" t="s">
        <v>68</v>
      </c>
      <c r="D24" s="5" t="s">
        <v>100</v>
      </c>
      <c r="E24" s="4">
        <v>15</v>
      </c>
      <c r="F24" s="5" t="s">
        <v>101</v>
      </c>
    </row>
    <row r="25" spans="1:6" ht="102.75" thickBot="1" x14ac:dyDescent="0.25">
      <c r="A25" s="4">
        <v>20</v>
      </c>
      <c r="B25" s="4">
        <v>2008</v>
      </c>
      <c r="C25" s="5" t="s">
        <v>56</v>
      </c>
      <c r="D25" s="5" t="s">
        <v>102</v>
      </c>
      <c r="E25" s="4">
        <v>21</v>
      </c>
      <c r="F25" s="5" t="s">
        <v>103</v>
      </c>
    </row>
    <row r="26" spans="1:6" ht="109.5" thickBot="1" x14ac:dyDescent="0.3">
      <c r="A26" s="4">
        <v>21</v>
      </c>
      <c r="B26" s="4">
        <v>2009</v>
      </c>
      <c r="C26" s="5" t="s">
        <v>68</v>
      </c>
      <c r="D26" s="5" t="s">
        <v>104</v>
      </c>
      <c r="E26" s="4">
        <v>21</v>
      </c>
      <c r="F26" s="5" t="s">
        <v>112</v>
      </c>
    </row>
    <row r="27" spans="1:6" ht="109.5" thickBot="1" x14ac:dyDescent="0.3">
      <c r="A27" s="4">
        <v>22</v>
      </c>
      <c r="B27" s="4">
        <v>2010</v>
      </c>
      <c r="C27" s="5" t="s">
        <v>71</v>
      </c>
      <c r="D27" s="5" t="s">
        <v>105</v>
      </c>
      <c r="E27" s="4">
        <v>19</v>
      </c>
      <c r="F27" s="5" t="s">
        <v>113</v>
      </c>
    </row>
    <row r="28" spans="1:6" ht="94.5" thickBot="1" x14ac:dyDescent="0.3">
      <c r="A28" s="4">
        <v>23</v>
      </c>
      <c r="B28" s="4">
        <v>2011</v>
      </c>
      <c r="C28" s="5" t="s">
        <v>93</v>
      </c>
      <c r="D28" s="5" t="s">
        <v>106</v>
      </c>
      <c r="E28" s="4">
        <v>18</v>
      </c>
      <c r="F28" s="5" t="s">
        <v>114</v>
      </c>
    </row>
    <row r="29" spans="1:6" ht="132.75" thickBot="1" x14ac:dyDescent="0.3">
      <c r="A29" s="4">
        <v>24</v>
      </c>
      <c r="B29" s="4">
        <v>2012</v>
      </c>
      <c r="C29" s="5" t="s">
        <v>86</v>
      </c>
      <c r="D29" s="5" t="s">
        <v>107</v>
      </c>
      <c r="E29" s="4">
        <v>27</v>
      </c>
      <c r="F29" s="5" t="s">
        <v>115</v>
      </c>
    </row>
    <row r="30" spans="1:6" ht="109.5" thickBot="1" x14ac:dyDescent="0.3">
      <c r="A30" s="4">
        <v>25</v>
      </c>
      <c r="B30" s="4">
        <v>2013</v>
      </c>
      <c r="C30" s="5" t="s">
        <v>139</v>
      </c>
      <c r="D30" s="5" t="s">
        <v>140</v>
      </c>
      <c r="E30" s="4">
        <v>19</v>
      </c>
      <c r="F30" s="5" t="s">
        <v>141</v>
      </c>
    </row>
    <row r="31" spans="1:6" ht="107.25" thickBot="1" x14ac:dyDescent="0.3">
      <c r="A31" s="4">
        <v>26</v>
      </c>
      <c r="B31" s="4">
        <v>2014</v>
      </c>
      <c r="C31" s="5" t="s">
        <v>149</v>
      </c>
      <c r="D31" s="5" t="s">
        <v>150</v>
      </c>
      <c r="E31" s="4">
        <v>21</v>
      </c>
      <c r="F31" s="5" t="s">
        <v>151</v>
      </c>
    </row>
    <row r="32" spans="1:6" ht="94.5" thickBot="1" x14ac:dyDescent="0.3">
      <c r="A32" s="4">
        <v>27</v>
      </c>
      <c r="B32" s="4">
        <v>2015</v>
      </c>
      <c r="C32" s="5" t="s">
        <v>86</v>
      </c>
      <c r="D32" s="5" t="s">
        <v>161</v>
      </c>
      <c r="E32" s="4">
        <v>18</v>
      </c>
      <c r="F32" s="5" t="s">
        <v>162</v>
      </c>
    </row>
    <row r="33" spans="1:6" ht="150" thickBot="1" x14ac:dyDescent="0.3">
      <c r="A33" s="4">
        <v>28</v>
      </c>
      <c r="B33" s="4">
        <v>2016</v>
      </c>
      <c r="C33" s="5" t="s">
        <v>149</v>
      </c>
      <c r="D33" s="5" t="s">
        <v>165</v>
      </c>
      <c r="E33" s="4">
        <v>28</v>
      </c>
      <c r="F33" s="5" t="s">
        <v>166</v>
      </c>
    </row>
    <row r="34" spans="1:6" ht="81.75" thickBot="1" x14ac:dyDescent="0.3">
      <c r="A34" s="4">
        <v>29</v>
      </c>
      <c r="B34" s="4">
        <v>2017</v>
      </c>
      <c r="C34" s="5" t="s">
        <v>68</v>
      </c>
      <c r="D34" s="5" t="s">
        <v>173</v>
      </c>
      <c r="E34" s="4">
        <v>15</v>
      </c>
      <c r="F34" s="5" t="s">
        <v>174</v>
      </c>
    </row>
    <row r="35" spans="1:6" ht="94.5" thickBot="1" x14ac:dyDescent="0.3">
      <c r="A35" s="4">
        <v>30</v>
      </c>
      <c r="B35" s="4">
        <v>2018</v>
      </c>
      <c r="C35" s="5" t="s">
        <v>56</v>
      </c>
      <c r="D35" s="5" t="s">
        <v>190</v>
      </c>
      <c r="E35" s="4">
        <v>15</v>
      </c>
      <c r="F35" s="5" t="s">
        <v>191</v>
      </c>
    </row>
    <row r="36" spans="1:6" ht="94.5" thickBot="1" x14ac:dyDescent="0.3">
      <c r="A36" s="4">
        <v>31</v>
      </c>
      <c r="B36" s="4">
        <v>2019</v>
      </c>
      <c r="C36" s="5" t="s">
        <v>193</v>
      </c>
      <c r="D36" s="5" t="s">
        <v>212</v>
      </c>
      <c r="E36" s="4">
        <v>17</v>
      </c>
      <c r="F36" s="5" t="s">
        <v>213</v>
      </c>
    </row>
    <row r="37" spans="1:6" ht="105" thickBot="1" x14ac:dyDescent="0.3">
      <c r="A37" s="4">
        <v>32</v>
      </c>
      <c r="B37" s="4">
        <v>2020</v>
      </c>
      <c r="C37" s="5" t="s">
        <v>93</v>
      </c>
      <c r="D37" s="5" t="s">
        <v>274</v>
      </c>
      <c r="E37" s="4">
        <v>22</v>
      </c>
      <c r="F37" s="5" t="s">
        <v>276</v>
      </c>
    </row>
    <row r="38" spans="1:6" ht="107.25" thickBot="1" x14ac:dyDescent="0.3">
      <c r="A38" s="4">
        <v>33</v>
      </c>
      <c r="B38" s="4">
        <v>2021</v>
      </c>
      <c r="C38" s="5" t="s">
        <v>149</v>
      </c>
      <c r="D38" s="5" t="s">
        <v>283</v>
      </c>
      <c r="E38" s="4">
        <v>20</v>
      </c>
      <c r="F38" s="5" t="s">
        <v>284</v>
      </c>
    </row>
    <row r="39" spans="1:6" ht="107.25" thickBot="1" x14ac:dyDescent="0.3">
      <c r="A39" s="4">
        <v>34</v>
      </c>
      <c r="B39" s="4">
        <v>2022</v>
      </c>
      <c r="C39" s="5" t="s">
        <v>71</v>
      </c>
      <c r="D39" s="5" t="s">
        <v>471</v>
      </c>
      <c r="E39" s="4">
        <v>20</v>
      </c>
      <c r="F39" s="5" t="s">
        <v>472</v>
      </c>
    </row>
    <row r="40" spans="1:6" ht="13.5" thickBot="1" x14ac:dyDescent="0.25"/>
    <row r="41" spans="1:6" ht="13.5" thickBot="1" x14ac:dyDescent="0.25">
      <c r="A41" s="6" t="s">
        <v>487</v>
      </c>
      <c r="B41" s="7"/>
      <c r="C41" s="7"/>
      <c r="D41" s="7"/>
      <c r="E41" s="7"/>
      <c r="F41" s="8">
        <v>34</v>
      </c>
    </row>
    <row r="42" spans="1:6" x14ac:dyDescent="0.2">
      <c r="A42" s="9" t="s">
        <v>108</v>
      </c>
      <c r="B42" s="10"/>
      <c r="C42" s="10"/>
      <c r="D42" s="10"/>
      <c r="E42" s="10"/>
      <c r="F42" s="11"/>
    </row>
    <row r="43" spans="1:6" x14ac:dyDescent="0.2">
      <c r="A43" s="12"/>
      <c r="B43" s="10"/>
      <c r="C43" s="10"/>
      <c r="D43" s="13">
        <v>33</v>
      </c>
      <c r="E43" s="13"/>
      <c r="F43" s="117" t="s">
        <v>109</v>
      </c>
    </row>
    <row r="44" spans="1:6" x14ac:dyDescent="0.2">
      <c r="A44" s="12"/>
      <c r="B44" s="10"/>
      <c r="C44" s="10"/>
      <c r="D44" s="13">
        <v>27</v>
      </c>
      <c r="E44" s="13"/>
      <c r="F44" s="118" t="s">
        <v>110</v>
      </c>
    </row>
    <row r="45" spans="1:6" x14ac:dyDescent="0.2">
      <c r="A45" s="12"/>
      <c r="B45" s="10"/>
      <c r="C45" s="10"/>
      <c r="D45" s="13">
        <v>25</v>
      </c>
      <c r="E45" s="13"/>
      <c r="F45" s="118" t="s">
        <v>111</v>
      </c>
    </row>
    <row r="46" spans="1:6" ht="25.5" x14ac:dyDescent="0.2">
      <c r="A46" s="12"/>
      <c r="B46" s="10"/>
      <c r="C46" s="10"/>
      <c r="D46" s="13">
        <v>20</v>
      </c>
      <c r="E46" s="13"/>
      <c r="F46" s="118" t="s">
        <v>285</v>
      </c>
    </row>
    <row r="47" spans="1:6" x14ac:dyDescent="0.2">
      <c r="A47" s="12"/>
      <c r="B47" s="10"/>
      <c r="C47" s="10"/>
      <c r="D47" s="13">
        <v>18</v>
      </c>
      <c r="E47" s="13"/>
      <c r="F47" s="118" t="s">
        <v>286</v>
      </c>
    </row>
    <row r="48" spans="1:6" x14ac:dyDescent="0.2">
      <c r="A48" s="12"/>
      <c r="B48" s="10"/>
      <c r="C48" s="10"/>
      <c r="D48" s="13">
        <v>17</v>
      </c>
      <c r="E48" s="13"/>
      <c r="F48" s="118" t="s">
        <v>277</v>
      </c>
    </row>
    <row r="49" spans="1:6" x14ac:dyDescent="0.2">
      <c r="A49" s="12"/>
      <c r="B49" s="10"/>
      <c r="C49" s="10"/>
      <c r="D49" s="13">
        <v>16</v>
      </c>
      <c r="E49" s="13"/>
      <c r="F49" s="118" t="s">
        <v>473</v>
      </c>
    </row>
    <row r="50" spans="1:6" x14ac:dyDescent="0.2">
      <c r="A50" s="12"/>
      <c r="B50" s="10"/>
      <c r="C50" s="10"/>
      <c r="D50" s="13">
        <v>15</v>
      </c>
      <c r="E50" s="13"/>
      <c r="F50" s="118"/>
    </row>
    <row r="51" spans="1:6" x14ac:dyDescent="0.2">
      <c r="A51" s="12"/>
      <c r="B51" s="10"/>
      <c r="C51" s="10"/>
      <c r="D51" s="13">
        <v>14</v>
      </c>
      <c r="E51" s="13"/>
      <c r="F51" s="118" t="s">
        <v>287</v>
      </c>
    </row>
    <row r="52" spans="1:6" ht="25.5" x14ac:dyDescent="0.2">
      <c r="A52" s="12"/>
      <c r="B52" s="10"/>
      <c r="C52" s="10"/>
      <c r="D52" s="13">
        <v>12</v>
      </c>
      <c r="E52" s="13"/>
      <c r="F52" s="117" t="s">
        <v>288</v>
      </c>
    </row>
    <row r="53" spans="1:6" x14ac:dyDescent="0.2">
      <c r="A53" s="12"/>
      <c r="B53" s="10"/>
      <c r="C53" s="10"/>
      <c r="D53" s="13">
        <v>11</v>
      </c>
      <c r="E53" s="13"/>
      <c r="F53" s="118" t="s">
        <v>289</v>
      </c>
    </row>
    <row r="54" spans="1:6" x14ac:dyDescent="0.2">
      <c r="A54" s="12"/>
      <c r="B54" s="10"/>
      <c r="C54" s="10"/>
      <c r="D54" s="13">
        <v>10</v>
      </c>
      <c r="E54" s="13"/>
      <c r="F54" s="118" t="s">
        <v>474</v>
      </c>
    </row>
    <row r="55" spans="1:6" ht="25.5" x14ac:dyDescent="0.2">
      <c r="A55" s="12"/>
      <c r="B55" s="10"/>
      <c r="C55" s="10"/>
      <c r="D55" s="13">
        <v>9</v>
      </c>
      <c r="E55" s="13"/>
      <c r="F55" s="118" t="s">
        <v>476</v>
      </c>
    </row>
    <row r="56" spans="1:6" x14ac:dyDescent="0.2">
      <c r="A56" s="12"/>
      <c r="B56" s="10"/>
      <c r="C56" s="10"/>
      <c r="D56" s="13">
        <v>8</v>
      </c>
      <c r="E56" s="13"/>
      <c r="F56" s="118" t="s">
        <v>475</v>
      </c>
    </row>
    <row r="57" spans="1:6" ht="25.5" x14ac:dyDescent="0.2">
      <c r="A57" s="12"/>
      <c r="B57" s="10"/>
      <c r="C57" s="10"/>
      <c r="D57" s="13">
        <v>7</v>
      </c>
      <c r="E57" s="13"/>
      <c r="F57" s="118" t="s">
        <v>478</v>
      </c>
    </row>
    <row r="58" spans="1:6" x14ac:dyDescent="0.2">
      <c r="A58" s="12"/>
      <c r="B58" s="10"/>
      <c r="C58" s="10"/>
      <c r="D58" s="13">
        <v>6</v>
      </c>
      <c r="E58" s="13"/>
      <c r="F58" s="118" t="s">
        <v>477</v>
      </c>
    </row>
    <row r="59" spans="1:6" ht="25.5" x14ac:dyDescent="0.2">
      <c r="A59" s="12"/>
      <c r="B59" s="10"/>
      <c r="C59" s="10"/>
      <c r="D59" s="13">
        <v>5</v>
      </c>
      <c r="E59" s="13"/>
      <c r="F59" s="118" t="s">
        <v>290</v>
      </c>
    </row>
    <row r="60" spans="1:6" ht="25.5" x14ac:dyDescent="0.2">
      <c r="A60" s="12"/>
      <c r="B60" s="10"/>
      <c r="C60" s="10"/>
      <c r="D60" s="13">
        <v>4</v>
      </c>
      <c r="E60" s="13"/>
      <c r="F60" s="118" t="s">
        <v>479</v>
      </c>
    </row>
    <row r="61" spans="1:6" ht="25.5" x14ac:dyDescent="0.2">
      <c r="A61" s="12"/>
      <c r="B61" s="10"/>
      <c r="C61" s="10"/>
      <c r="D61" s="13">
        <v>3</v>
      </c>
      <c r="E61" s="13"/>
      <c r="F61" s="118" t="s">
        <v>480</v>
      </c>
    </row>
    <row r="62" spans="1:6" ht="13.5" thickBot="1" x14ac:dyDescent="0.25">
      <c r="A62" s="14"/>
      <c r="B62" s="15"/>
      <c r="C62" s="15"/>
      <c r="D62" s="16"/>
      <c r="E62" s="16"/>
      <c r="F62" s="17"/>
    </row>
    <row r="63" spans="1:6" x14ac:dyDescent="0.2">
      <c r="A63" s="12"/>
      <c r="B63" s="10"/>
      <c r="C63" s="10"/>
      <c r="D63" s="13"/>
      <c r="E63" s="13"/>
      <c r="F63" s="13"/>
    </row>
    <row r="64" spans="1:6" x14ac:dyDescent="0.2">
      <c r="D64" s="2" t="s">
        <v>152</v>
      </c>
    </row>
    <row r="65" spans="4:6" x14ac:dyDescent="0.2">
      <c r="D65" s="18">
        <v>9</v>
      </c>
      <c r="F65" s="19" t="s">
        <v>56</v>
      </c>
    </row>
    <row r="66" spans="4:6" x14ac:dyDescent="0.2">
      <c r="D66" s="18">
        <v>6</v>
      </c>
      <c r="F66" s="19" t="s">
        <v>71</v>
      </c>
    </row>
    <row r="67" spans="4:6" x14ac:dyDescent="0.2">
      <c r="D67" s="18">
        <v>4</v>
      </c>
      <c r="F67" s="19" t="s">
        <v>68</v>
      </c>
    </row>
    <row r="68" spans="4:6" x14ac:dyDescent="0.2">
      <c r="D68" s="18">
        <v>3</v>
      </c>
      <c r="F68" s="19" t="s">
        <v>291</v>
      </c>
    </row>
    <row r="69" spans="4:6" x14ac:dyDescent="0.2">
      <c r="D69" s="18">
        <v>1</v>
      </c>
      <c r="F69" s="19" t="s">
        <v>211</v>
      </c>
    </row>
    <row r="70" spans="4:6" x14ac:dyDescent="0.2">
      <c r="D70" s="18"/>
      <c r="F70" s="19"/>
    </row>
    <row r="71" spans="4:6" x14ac:dyDescent="0.2">
      <c r="D71" s="73" t="s">
        <v>153</v>
      </c>
      <c r="F71" s="19"/>
    </row>
    <row r="72" spans="4:6" x14ac:dyDescent="0.2">
      <c r="D72" s="72">
        <v>4</v>
      </c>
      <c r="E72" s="72"/>
      <c r="F72" s="72" t="s">
        <v>154</v>
      </c>
    </row>
  </sheetData>
  <pageMargins left="0.78740157499999996" right="0.78740157499999996" top="0.984251969" bottom="0.984251969" header="0.4921259845" footer="0.492125984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workbookViewId="0">
      <pane ySplit="3" topLeftCell="A4" activePane="bottomLeft" state="frozen"/>
      <selection pane="bottomLeft" activeCell="G36" sqref="G36"/>
    </sheetView>
  </sheetViews>
  <sheetFormatPr defaultRowHeight="15" x14ac:dyDescent="0.25"/>
  <cols>
    <col min="1" max="1" width="14" customWidth="1"/>
    <col min="2" max="2" width="15.85546875" customWidth="1"/>
    <col min="3" max="3" width="15.5703125" customWidth="1"/>
    <col min="4" max="4" width="14.85546875" customWidth="1"/>
    <col min="5" max="5" width="16.28515625" customWidth="1"/>
    <col min="6" max="6" width="16.140625" customWidth="1"/>
    <col min="7" max="7" width="14.85546875" customWidth="1"/>
  </cols>
  <sheetData>
    <row r="1" spans="1:9" x14ac:dyDescent="0.25">
      <c r="A1" s="81" t="s">
        <v>314</v>
      </c>
      <c r="B1" s="81"/>
    </row>
    <row r="2" spans="1:9" x14ac:dyDescent="0.25">
      <c r="A2" s="96"/>
    </row>
    <row r="3" spans="1:9" x14ac:dyDescent="0.25">
      <c r="A3" s="100" t="s">
        <v>189</v>
      </c>
      <c r="B3" s="100" t="s">
        <v>42</v>
      </c>
      <c r="C3" s="100" t="s">
        <v>175</v>
      </c>
      <c r="D3" s="100" t="s">
        <v>40</v>
      </c>
      <c r="E3" s="100" t="s">
        <v>39</v>
      </c>
      <c r="F3" s="100" t="s">
        <v>136</v>
      </c>
      <c r="G3" s="100" t="s">
        <v>45</v>
      </c>
    </row>
    <row r="4" spans="1:9" x14ac:dyDescent="0.25">
      <c r="A4" s="276" t="s">
        <v>218</v>
      </c>
      <c r="B4" s="277"/>
      <c r="C4" s="277"/>
      <c r="D4" s="277"/>
      <c r="E4" s="277"/>
      <c r="F4" s="277"/>
      <c r="G4" s="278"/>
    </row>
    <row r="5" spans="1:9" x14ac:dyDescent="0.25">
      <c r="A5" s="79" t="s">
        <v>215</v>
      </c>
      <c r="B5" s="82"/>
      <c r="C5" s="82"/>
      <c r="D5" s="82">
        <v>630</v>
      </c>
      <c r="E5" s="82"/>
      <c r="F5" s="82"/>
      <c r="G5" s="282"/>
    </row>
    <row r="6" spans="1:9" x14ac:dyDescent="0.25">
      <c r="A6" s="79" t="s">
        <v>292</v>
      </c>
      <c r="B6" s="82"/>
      <c r="C6" s="82">
        <v>190</v>
      </c>
      <c r="D6" s="82"/>
      <c r="E6" s="82">
        <v>60</v>
      </c>
      <c r="F6" s="82"/>
      <c r="G6" s="283"/>
    </row>
    <row r="7" spans="1:9" x14ac:dyDescent="0.25">
      <c r="A7" s="79" t="s">
        <v>451</v>
      </c>
      <c r="B7" s="82"/>
      <c r="C7" s="82"/>
      <c r="D7" s="82">
        <v>159</v>
      </c>
      <c r="E7" s="82"/>
      <c r="F7" s="82"/>
      <c r="G7" s="283"/>
    </row>
    <row r="8" spans="1:9" x14ac:dyDescent="0.25">
      <c r="A8" s="79" t="s">
        <v>452</v>
      </c>
      <c r="B8" s="82">
        <v>200</v>
      </c>
      <c r="C8" s="82"/>
      <c r="D8" s="82"/>
      <c r="E8" s="82"/>
      <c r="F8" s="82"/>
      <c r="G8" s="283"/>
    </row>
    <row r="9" spans="1:9" x14ac:dyDescent="0.25">
      <c r="A9" s="79" t="s">
        <v>214</v>
      </c>
      <c r="B9" s="82"/>
      <c r="C9" s="82"/>
      <c r="D9" s="82"/>
      <c r="E9" s="82">
        <v>1788</v>
      </c>
      <c r="F9" s="82"/>
      <c r="G9" s="283"/>
    </row>
    <row r="10" spans="1:9" x14ac:dyDescent="0.25">
      <c r="A10" s="79"/>
      <c r="B10" s="82"/>
      <c r="C10" s="82"/>
      <c r="D10" s="82"/>
      <c r="E10" s="82"/>
      <c r="F10" s="82"/>
      <c r="G10" s="283"/>
    </row>
    <row r="11" spans="1:9" x14ac:dyDescent="0.25">
      <c r="A11" s="79"/>
      <c r="B11" s="82"/>
      <c r="C11" s="82"/>
      <c r="D11" s="82"/>
      <c r="E11" s="82"/>
      <c r="F11" s="82"/>
      <c r="G11" s="283"/>
    </row>
    <row r="12" spans="1:9" x14ac:dyDescent="0.25">
      <c r="A12" s="79"/>
      <c r="B12" s="82"/>
      <c r="C12" s="82"/>
      <c r="D12" s="82"/>
      <c r="E12" s="82"/>
      <c r="F12" s="82"/>
      <c r="G12" s="284"/>
    </row>
    <row r="13" spans="1:9" x14ac:dyDescent="0.25">
      <c r="A13" s="97" t="s">
        <v>45</v>
      </c>
      <c r="B13" s="98">
        <f>SUM(B5:B12)</f>
        <v>200</v>
      </c>
      <c r="C13" s="98">
        <f>SUM(C5:C12)</f>
        <v>190</v>
      </c>
      <c r="D13" s="98">
        <f>SUM(D5:D12)</f>
        <v>789</v>
      </c>
      <c r="E13" s="98">
        <f>SUM(E5:E12)</f>
        <v>1848</v>
      </c>
      <c r="F13" s="98">
        <f>SUM(F5:F12)</f>
        <v>0</v>
      </c>
      <c r="G13" s="99">
        <f>SUM(B13:F13)</f>
        <v>3027</v>
      </c>
    </row>
    <row r="14" spans="1:9" x14ac:dyDescent="0.25">
      <c r="A14" s="79" t="s">
        <v>188</v>
      </c>
      <c r="B14" s="86">
        <v>8</v>
      </c>
      <c r="C14" s="86">
        <v>2</v>
      </c>
      <c r="D14" s="86">
        <v>2</v>
      </c>
      <c r="E14" s="86">
        <v>3</v>
      </c>
      <c r="F14" s="86">
        <v>4</v>
      </c>
      <c r="G14" s="83">
        <f>SUM(B14:F14)</f>
        <v>19</v>
      </c>
      <c r="I14" t="s">
        <v>453</v>
      </c>
    </row>
    <row r="15" spans="1:9" x14ac:dyDescent="0.25">
      <c r="A15" s="101" t="s">
        <v>186</v>
      </c>
      <c r="B15" s="102">
        <f>$G$13/$G$14*B14</f>
        <v>1274.5263157894738</v>
      </c>
      <c r="C15" s="102">
        <f>$G$13/$G$14*C14</f>
        <v>318.63157894736844</v>
      </c>
      <c r="D15" s="102">
        <f>$G$13/$G$14*D14</f>
        <v>318.63157894736844</v>
      </c>
      <c r="E15" s="102">
        <f>$G$13/$G$14*E14</f>
        <v>477.94736842105266</v>
      </c>
      <c r="F15" s="102">
        <f>$G$13/$G$14*F14</f>
        <v>637.26315789473688</v>
      </c>
      <c r="G15" s="103">
        <f>SUM(B15:F15)</f>
        <v>3027</v>
      </c>
    </row>
    <row r="16" spans="1:9" x14ac:dyDescent="0.25">
      <c r="A16" s="85" t="s">
        <v>216</v>
      </c>
      <c r="B16" s="86">
        <v>4</v>
      </c>
      <c r="C16" s="86">
        <v>4</v>
      </c>
      <c r="D16" s="86">
        <v>4</v>
      </c>
      <c r="E16" s="86">
        <v>4</v>
      </c>
      <c r="F16" s="86">
        <v>4</v>
      </c>
      <c r="G16" s="104">
        <f>AVERAGE(B16:F16)</f>
        <v>4</v>
      </c>
    </row>
    <row r="17" spans="1:7" x14ac:dyDescent="0.25">
      <c r="A17" s="85"/>
      <c r="B17" s="105">
        <f>B16/$G$16</f>
        <v>1</v>
      </c>
      <c r="C17" s="105">
        <f>C16/$G$16</f>
        <v>1</v>
      </c>
      <c r="D17" s="105">
        <f>D16/$G$16</f>
        <v>1</v>
      </c>
      <c r="E17" s="105">
        <f>E16/$G$16</f>
        <v>1</v>
      </c>
      <c r="F17" s="105">
        <f>F16/$G$16</f>
        <v>1</v>
      </c>
      <c r="G17" s="83"/>
    </row>
    <row r="18" spans="1:7" x14ac:dyDescent="0.25">
      <c r="A18" s="85" t="s">
        <v>217</v>
      </c>
      <c r="B18" s="106">
        <v>1</v>
      </c>
      <c r="C18" s="106">
        <v>1</v>
      </c>
      <c r="D18" s="106">
        <v>1</v>
      </c>
      <c r="E18" s="106">
        <v>1</v>
      </c>
      <c r="F18" s="106">
        <v>1</v>
      </c>
      <c r="G18" s="83"/>
    </row>
    <row r="19" spans="1:7" x14ac:dyDescent="0.25">
      <c r="A19" s="101" t="s">
        <v>186</v>
      </c>
      <c r="B19" s="102">
        <f>B15*B18</f>
        <v>1274.5263157894738</v>
      </c>
      <c r="C19" s="102">
        <f>C15*C18</f>
        <v>318.63157894736844</v>
      </c>
      <c r="D19" s="102">
        <f>D15*D18</f>
        <v>318.63157894736844</v>
      </c>
      <c r="E19" s="102">
        <f>E15*E18</f>
        <v>477.94736842105266</v>
      </c>
      <c r="F19" s="102">
        <f>F15*F18</f>
        <v>637.26315789473688</v>
      </c>
      <c r="G19" s="103">
        <f>SUM(B19:F19)</f>
        <v>3027</v>
      </c>
    </row>
    <row r="20" spans="1:7" ht="8.25" customHeight="1" x14ac:dyDescent="0.25">
      <c r="A20" s="130"/>
      <c r="B20" s="131"/>
      <c r="C20" s="131"/>
      <c r="D20" s="131"/>
      <c r="E20" s="131"/>
      <c r="F20" s="131"/>
      <c r="G20" s="132"/>
    </row>
    <row r="21" spans="1:7" ht="27.75" customHeight="1" x14ac:dyDescent="0.25">
      <c r="A21" s="114" t="s">
        <v>187</v>
      </c>
      <c r="B21" s="115">
        <f t="shared" ref="B21:G21" si="0">B13-B19</f>
        <v>-1074.5263157894738</v>
      </c>
      <c r="C21" s="115">
        <f t="shared" si="0"/>
        <v>-128.63157894736844</v>
      </c>
      <c r="D21" s="115">
        <f t="shared" si="0"/>
        <v>470.36842105263156</v>
      </c>
      <c r="E21" s="115">
        <f t="shared" si="0"/>
        <v>1370.0526315789473</v>
      </c>
      <c r="F21" s="115">
        <f t="shared" si="0"/>
        <v>-637.26315789473688</v>
      </c>
      <c r="G21" s="115">
        <f t="shared" si="0"/>
        <v>0</v>
      </c>
    </row>
    <row r="22" spans="1:7" x14ac:dyDescent="0.25">
      <c r="B22" s="68"/>
      <c r="C22" s="68"/>
      <c r="D22" s="68"/>
      <c r="E22" s="68"/>
      <c r="F22" s="68"/>
      <c r="G22" s="68"/>
    </row>
    <row r="23" spans="1:7" ht="15.75" thickBot="1" x14ac:dyDescent="0.3">
      <c r="E23" s="87"/>
    </row>
    <row r="24" spans="1:7" ht="15.75" thickBot="1" x14ac:dyDescent="0.3">
      <c r="A24" s="279" t="s">
        <v>219</v>
      </c>
      <c r="B24" s="280"/>
      <c r="C24" s="280"/>
      <c r="D24" s="280"/>
      <c r="E24" s="280"/>
      <c r="F24" s="280"/>
      <c r="G24" s="281"/>
    </row>
    <row r="25" spans="1:7" ht="27.75" customHeight="1" x14ac:dyDescent="0.25">
      <c r="A25" s="111" t="s">
        <v>187</v>
      </c>
      <c r="B25" s="112">
        <f>B21</f>
        <v>-1074.5263157894738</v>
      </c>
      <c r="C25" s="112">
        <f>C21+1</f>
        <v>-127.63157894736844</v>
      </c>
      <c r="D25" s="141">
        <f>D21</f>
        <v>470.36842105263156</v>
      </c>
      <c r="E25" s="141">
        <f>E21</f>
        <v>1370.0526315789473</v>
      </c>
      <c r="F25" s="112">
        <f>F21</f>
        <v>-637.26315789473688</v>
      </c>
      <c r="G25" s="113">
        <f>SUM(B25:F25)-1</f>
        <v>-1.1368683772161603E-13</v>
      </c>
    </row>
    <row r="26" spans="1:7" ht="100.5" customHeight="1" x14ac:dyDescent="0.25">
      <c r="A26" s="25" t="s">
        <v>220</v>
      </c>
      <c r="B26" s="139"/>
      <c r="C26" s="139"/>
      <c r="D26" s="143"/>
      <c r="E26" s="143"/>
      <c r="F26" s="139"/>
      <c r="G26" s="107"/>
    </row>
    <row r="27" spans="1:7" x14ac:dyDescent="0.25">
      <c r="A27" s="25" t="s">
        <v>221</v>
      </c>
      <c r="B27" s="116"/>
      <c r="C27" s="116"/>
      <c r="D27" s="142"/>
      <c r="E27" s="142"/>
      <c r="F27" s="116"/>
      <c r="G27" s="108"/>
    </row>
    <row r="28" spans="1:7" ht="15.75" thickBot="1" x14ac:dyDescent="0.3">
      <c r="A28" s="28" t="s">
        <v>223</v>
      </c>
      <c r="B28" s="109"/>
      <c r="C28" s="109"/>
      <c r="D28" s="109"/>
      <c r="E28" s="109"/>
      <c r="F28" s="109"/>
      <c r="G28" s="110"/>
    </row>
    <row r="30" spans="1:7" x14ac:dyDescent="0.25">
      <c r="B30" s="116" t="s">
        <v>222</v>
      </c>
      <c r="C30" s="116" t="s">
        <v>278</v>
      </c>
      <c r="D30" s="142" t="s">
        <v>273</v>
      </c>
      <c r="E30" s="142" t="s">
        <v>224</v>
      </c>
      <c r="F30" s="144"/>
    </row>
  </sheetData>
  <mergeCells count="3">
    <mergeCell ref="A4:G4"/>
    <mergeCell ref="A24:G24"/>
    <mergeCell ref="G5:G12"/>
  </mergeCells>
  <pageMargins left="0.51181102362204722" right="0.51181102362204722" top="0.39370078740157483" bottom="0.39370078740157483" header="0.31496062992125984" footer="0.31496062992125984"/>
  <pageSetup paperSize="9"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7</vt:i4>
      </vt:variant>
    </vt:vector>
  </HeadingPairs>
  <TitlesOfParts>
    <vt:vector size="7" baseType="lpstr">
      <vt:lpstr>pozvaní</vt:lpstr>
      <vt:lpstr>účast, doprava</vt:lpstr>
      <vt:lpstr>Vyšší Brod-Boršov plán</vt:lpstr>
      <vt:lpstr>Vyšší Brod-Boršov skut</vt:lpstr>
      <vt:lpstr>důstojníci</vt:lpstr>
      <vt:lpstr> historie</vt:lpstr>
      <vt:lpstr>vyúčtování</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Podmelle Libor</dc:creator>
  <cp:lastModifiedBy>Libor</cp:lastModifiedBy>
  <cp:lastPrinted>2022-07-14T10:31:15Z</cp:lastPrinted>
  <dcterms:created xsi:type="dcterms:W3CDTF">2013-03-02T12:40:42Z</dcterms:created>
  <dcterms:modified xsi:type="dcterms:W3CDTF">2023-06-19T18:49:04Z</dcterms:modified>
</cp:coreProperties>
</file>