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VC Pivík\2024 Otava\"/>
    </mc:Choice>
  </mc:AlternateContent>
  <bookViews>
    <workbookView xWindow="0" yWindow="0" windowWidth="28800" windowHeight="11625" activeTab="1"/>
  </bookViews>
  <sheets>
    <sheet name="pozvaní" sheetId="2" r:id="rId1"/>
    <sheet name="účast, doprava" sheetId="3" r:id="rId2"/>
    <sheet name="Annín-Strakonice plán" sheetId="9" r:id="rId3"/>
    <sheet name="Dlouhá Ves-Strakonice plán" sheetId="4" r:id="rId4"/>
    <sheet name="Sušice-Strakonice plán" sheetId="5" r:id="rId5"/>
    <sheet name="důstojníci" sheetId="8" r:id="rId6"/>
    <sheet name=" historie" sheetId="10" r:id="rId7"/>
    <sheet name="vyúčtování" sheetId="7" r:id="rId8"/>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7" l="1"/>
  <c r="K51" i="10"/>
  <c r="O13" i="3" l="1"/>
  <c r="N13" i="3"/>
  <c r="M13" i="3"/>
  <c r="M11" i="3"/>
  <c r="M9" i="3"/>
  <c r="M7" i="3"/>
  <c r="F49" i="9" l="1"/>
  <c r="F48" i="9"/>
  <c r="F47" i="9"/>
  <c r="F46" i="9"/>
  <c r="G45" i="9"/>
  <c r="F45" i="9"/>
  <c r="D39" i="9"/>
  <c r="E39" i="9" s="1"/>
  <c r="G39" i="9" s="1"/>
  <c r="G49" i="9" s="1"/>
  <c r="D36" i="9"/>
  <c r="E36" i="9" s="1"/>
  <c r="D35" i="9"/>
  <c r="E35" i="9" s="1"/>
  <c r="D34" i="9"/>
  <c r="E34" i="9" s="1"/>
  <c r="D33" i="9"/>
  <c r="E33" i="9" s="1"/>
  <c r="D32" i="9"/>
  <c r="E32" i="9" s="1"/>
  <c r="D31" i="9"/>
  <c r="E31" i="9" s="1"/>
  <c r="D30" i="9"/>
  <c r="E30" i="9" s="1"/>
  <c r="D29" i="9"/>
  <c r="E29" i="9" s="1"/>
  <c r="D28" i="9"/>
  <c r="E28" i="9" s="1"/>
  <c r="D27" i="9"/>
  <c r="E27" i="9" s="1"/>
  <c r="G27" i="9" s="1"/>
  <c r="H27" i="9" s="1"/>
  <c r="D24" i="9"/>
  <c r="E24" i="9" s="1"/>
  <c r="D23" i="9"/>
  <c r="E23" i="9" s="1"/>
  <c r="D22" i="9"/>
  <c r="E22" i="9" s="1"/>
  <c r="D21" i="9"/>
  <c r="E21" i="9" s="1"/>
  <c r="G21" i="9" s="1"/>
  <c r="H21" i="9" s="1"/>
  <c r="D18" i="9"/>
  <c r="E18" i="9" s="1"/>
  <c r="D17" i="9"/>
  <c r="E17" i="9" s="1"/>
  <c r="D16" i="9"/>
  <c r="E16" i="9" s="1"/>
  <c r="D15" i="9"/>
  <c r="E15" i="9" s="1"/>
  <c r="D14" i="9"/>
  <c r="E14" i="9" s="1"/>
  <c r="D13" i="9"/>
  <c r="E13" i="9" s="1"/>
  <c r="G13" i="9" s="1"/>
  <c r="H13" i="9" s="1"/>
  <c r="R9" i="3"/>
  <c r="S9" i="3" s="1"/>
  <c r="F16" i="7"/>
  <c r="D17" i="7" s="1"/>
  <c r="F14" i="7"/>
  <c r="E13" i="7"/>
  <c r="D13" i="7"/>
  <c r="C13" i="7"/>
  <c r="B13" i="7"/>
  <c r="G44" i="5"/>
  <c r="F44" i="5"/>
  <c r="F43" i="5"/>
  <c r="F42" i="5"/>
  <c r="F41" i="5"/>
  <c r="G40" i="5"/>
  <c r="F40" i="5"/>
  <c r="D36" i="5"/>
  <c r="E36" i="5" s="1"/>
  <c r="G36" i="5" s="1"/>
  <c r="G43" i="5" s="1"/>
  <c r="E33" i="5"/>
  <c r="D33" i="5"/>
  <c r="D32" i="5"/>
  <c r="E32" i="5" s="1"/>
  <c r="E31" i="5"/>
  <c r="D31" i="5"/>
  <c r="D30" i="5"/>
  <c r="E30" i="5" s="1"/>
  <c r="E29" i="5"/>
  <c r="D29" i="5"/>
  <c r="D28" i="5"/>
  <c r="E28" i="5" s="1"/>
  <c r="E27" i="5"/>
  <c r="D27" i="5"/>
  <c r="D26" i="5"/>
  <c r="E26" i="5" s="1"/>
  <c r="E25" i="5"/>
  <c r="D25" i="5"/>
  <c r="D24" i="5"/>
  <c r="E24" i="5" s="1"/>
  <c r="E23" i="5"/>
  <c r="D23" i="5"/>
  <c r="D22" i="5"/>
  <c r="E22" i="5" s="1"/>
  <c r="G22" i="5" s="1"/>
  <c r="H22" i="5" s="1"/>
  <c r="G23" i="5" s="1"/>
  <c r="H23" i="5" s="1"/>
  <c r="E18" i="5"/>
  <c r="D18" i="5"/>
  <c r="D17" i="5"/>
  <c r="E17" i="5" s="1"/>
  <c r="E16" i="5"/>
  <c r="D16" i="5"/>
  <c r="D15" i="5"/>
  <c r="E15" i="5" s="1"/>
  <c r="E14" i="5"/>
  <c r="D14" i="5"/>
  <c r="D13" i="5"/>
  <c r="E13" i="5" s="1"/>
  <c r="G13" i="5" s="1"/>
  <c r="H13" i="5" s="1"/>
  <c r="G14" i="5" s="1"/>
  <c r="H14" i="5" s="1"/>
  <c r="G15" i="5" s="1"/>
  <c r="H15" i="5" s="1"/>
  <c r="G16" i="5" s="1"/>
  <c r="H16" i="5" s="1"/>
  <c r="G17" i="5" s="1"/>
  <c r="H17" i="5" s="1"/>
  <c r="G18" i="5" s="1"/>
  <c r="G41" i="5" s="1"/>
  <c r="F50" i="4"/>
  <c r="E50" i="4"/>
  <c r="F49" i="4"/>
  <c r="F48" i="4"/>
  <c r="F47" i="4"/>
  <c r="G46" i="4"/>
  <c r="F46" i="4"/>
  <c r="D40" i="4"/>
  <c r="E40" i="4" s="1"/>
  <c r="G40" i="4" s="1"/>
  <c r="G50" i="4" s="1"/>
  <c r="D38" i="4"/>
  <c r="D37" i="4"/>
  <c r="E37" i="4" s="1"/>
  <c r="D36" i="4"/>
  <c r="E36" i="4" s="1"/>
  <c r="D35" i="4"/>
  <c r="E35" i="4" s="1"/>
  <c r="D34" i="4"/>
  <c r="E34" i="4" s="1"/>
  <c r="D33" i="4"/>
  <c r="E33" i="4" s="1"/>
  <c r="D32" i="4"/>
  <c r="E32" i="4" s="1"/>
  <c r="D31" i="4"/>
  <c r="E31" i="4" s="1"/>
  <c r="D30" i="4"/>
  <c r="E30" i="4" s="1"/>
  <c r="D29" i="4"/>
  <c r="E29" i="4" s="1"/>
  <c r="D28" i="4"/>
  <c r="E28" i="4" s="1"/>
  <c r="D27" i="4"/>
  <c r="E27" i="4" s="1"/>
  <c r="G27" i="4" s="1"/>
  <c r="H27" i="4" s="1"/>
  <c r="G28" i="4" s="1"/>
  <c r="H28" i="4" s="1"/>
  <c r="G29" i="4" s="1"/>
  <c r="H29" i="4" s="1"/>
  <c r="G30" i="4" s="1"/>
  <c r="H30" i="4" s="1"/>
  <c r="G31" i="4" s="1"/>
  <c r="H31" i="4" s="1"/>
  <c r="G32" i="4" s="1"/>
  <c r="H32" i="4" s="1"/>
  <c r="G33" i="4" s="1"/>
  <c r="H33" i="4" s="1"/>
  <c r="G34" i="4" s="1"/>
  <c r="H34" i="4" s="1"/>
  <c r="G35" i="4" s="1"/>
  <c r="H35" i="4" s="1"/>
  <c r="G36" i="4" s="1"/>
  <c r="H36" i="4" s="1"/>
  <c r="G37" i="4" s="1"/>
  <c r="G49" i="4" s="1"/>
  <c r="D25" i="4"/>
  <c r="E49" i="4" s="1"/>
  <c r="D24" i="4"/>
  <c r="E24" i="4" s="1"/>
  <c r="D23" i="4"/>
  <c r="E23" i="4" s="1"/>
  <c r="D22" i="4"/>
  <c r="E22" i="4" s="1"/>
  <c r="D21" i="4"/>
  <c r="E21" i="4" s="1"/>
  <c r="G21" i="4" s="1"/>
  <c r="H21" i="4" s="1"/>
  <c r="G22" i="4" s="1"/>
  <c r="H22" i="4" s="1"/>
  <c r="G23" i="4" s="1"/>
  <c r="H23" i="4" s="1"/>
  <c r="G24" i="4" s="1"/>
  <c r="G48" i="4" s="1"/>
  <c r="D19" i="4"/>
  <c r="E48" i="4" s="1"/>
  <c r="D18" i="4"/>
  <c r="E18" i="4" s="1"/>
  <c r="D17" i="4"/>
  <c r="E17" i="4" s="1"/>
  <c r="D16" i="4"/>
  <c r="E16" i="4" s="1"/>
  <c r="D15" i="4"/>
  <c r="E15" i="4" s="1"/>
  <c r="D14" i="4"/>
  <c r="E14" i="4" s="1"/>
  <c r="G13" i="4"/>
  <c r="H13" i="4" s="1"/>
  <c r="G14" i="4" s="1"/>
  <c r="H14" i="4" s="1"/>
  <c r="G15" i="4" s="1"/>
  <c r="H15" i="4" s="1"/>
  <c r="G16" i="4" s="1"/>
  <c r="H16" i="4" s="1"/>
  <c r="G17" i="4" s="1"/>
  <c r="H17" i="4" s="1"/>
  <c r="G18" i="4" s="1"/>
  <c r="G47" i="4" s="1"/>
  <c r="D13" i="4"/>
  <c r="D10" i="4"/>
  <c r="E47" i="4" s="1"/>
  <c r="E52" i="4" s="1"/>
  <c r="U25" i="3"/>
  <c r="U24" i="3"/>
  <c r="E24" i="3"/>
  <c r="U23" i="3"/>
  <c r="V19" i="3"/>
  <c r="P19" i="3"/>
  <c r="O19" i="3"/>
  <c r="N19" i="3"/>
  <c r="L19" i="3"/>
  <c r="K19" i="3"/>
  <c r="I19" i="3"/>
  <c r="H19" i="3"/>
  <c r="F19" i="3"/>
  <c r="R13" i="3"/>
  <c r="S13" i="3" s="1"/>
  <c r="R11" i="3"/>
  <c r="S11" i="3" s="1"/>
  <c r="E5" i="3"/>
  <c r="G22" i="9" l="1"/>
  <c r="H22" i="9" s="1"/>
  <c r="G23" i="9" s="1"/>
  <c r="H23" i="9" s="1"/>
  <c r="G24" i="9" s="1"/>
  <c r="G47" i="9" s="1"/>
  <c r="G14" i="9"/>
  <c r="H14" i="9" s="1"/>
  <c r="G15" i="9" s="1"/>
  <c r="H15" i="9" s="1"/>
  <c r="G16" i="9" s="1"/>
  <c r="H16" i="9" s="1"/>
  <c r="G17" i="9" s="1"/>
  <c r="H17" i="9" s="1"/>
  <c r="G18" i="9" s="1"/>
  <c r="G46" i="9" s="1"/>
  <c r="G28" i="9"/>
  <c r="H28" i="9" s="1"/>
  <c r="G29" i="9" s="1"/>
  <c r="H29" i="9" s="1"/>
  <c r="G30" i="9" s="1"/>
  <c r="H30" i="9" s="1"/>
  <c r="G31" i="9" s="1"/>
  <c r="H31" i="9" s="1"/>
  <c r="G32" i="9" s="1"/>
  <c r="H32" i="9" s="1"/>
  <c r="G33" i="9" s="1"/>
  <c r="H33" i="9" s="1"/>
  <c r="G34" i="9" s="1"/>
  <c r="H34" i="9" s="1"/>
  <c r="G35" i="9" s="1"/>
  <c r="H35" i="9" s="1"/>
  <c r="G36" i="9" s="1"/>
  <c r="G48" i="9" s="1"/>
  <c r="D10" i="9"/>
  <c r="E46" i="9" s="1"/>
  <c r="E51" i="9" s="1"/>
  <c r="D19" i="9"/>
  <c r="E47" i="9" s="1"/>
  <c r="D25" i="9"/>
  <c r="E48" i="9" s="1"/>
  <c r="D37" i="9"/>
  <c r="E49" i="9" s="1"/>
  <c r="W8" i="3"/>
  <c r="M19" i="3"/>
  <c r="U28" i="3" s="1"/>
  <c r="F13" i="7"/>
  <c r="B17" i="7"/>
  <c r="C17" i="7"/>
  <c r="E17" i="7"/>
  <c r="G24" i="5"/>
  <c r="H24" i="5" s="1"/>
  <c r="G25" i="5" s="1"/>
  <c r="H25" i="5" s="1"/>
  <c r="G26" i="5" s="1"/>
  <c r="H26" i="5" s="1"/>
  <c r="G27" i="5" s="1"/>
  <c r="H27" i="5" s="1"/>
  <c r="G28" i="5" s="1"/>
  <c r="H28" i="5" s="1"/>
  <c r="G29" i="5" s="1"/>
  <c r="H29" i="5" s="1"/>
  <c r="G30" i="5" s="1"/>
  <c r="H30" i="5" s="1"/>
  <c r="G31" i="5" s="1"/>
  <c r="H31" i="5" s="1"/>
  <c r="G32" i="5" s="1"/>
  <c r="H32" i="5" s="1"/>
  <c r="G33" i="5" s="1"/>
  <c r="G42" i="5" s="1"/>
  <c r="D10" i="5"/>
  <c r="E41" i="5" s="1"/>
  <c r="D19" i="5"/>
  <c r="E42" i="5" s="1"/>
  <c r="D34" i="5"/>
  <c r="E43" i="5" s="1"/>
  <c r="E55" i="4"/>
  <c r="E53" i="4"/>
  <c r="W9" i="3"/>
  <c r="W11" i="3"/>
  <c r="W13" i="3"/>
  <c r="U29" i="3" l="1"/>
  <c r="E54" i="9"/>
  <c r="E52" i="9"/>
  <c r="E15" i="7"/>
  <c r="E19" i="7" s="1"/>
  <c r="E21" i="7" s="1"/>
  <c r="E25" i="7" s="1"/>
  <c r="D15" i="7"/>
  <c r="D19" i="7" s="1"/>
  <c r="D21" i="7" s="1"/>
  <c r="D25" i="7" s="1"/>
  <c r="C15" i="7"/>
  <c r="C19" i="7" s="1"/>
  <c r="C21" i="7" s="1"/>
  <c r="C25" i="7" s="1"/>
  <c r="B15" i="7"/>
  <c r="E46" i="5"/>
  <c r="B19" i="7" l="1"/>
  <c r="F15" i="7"/>
  <c r="E49" i="5"/>
  <c r="E47" i="5"/>
  <c r="F19" i="7" l="1"/>
  <c r="F21" i="7" s="1"/>
  <c r="B21" i="7"/>
  <c r="F25" i="7" s="1"/>
  <c r="R7" i="3"/>
  <c r="S7" i="3" s="1"/>
  <c r="S19" i="3" s="1"/>
  <c r="W7" i="3" l="1"/>
  <c r="W19" i="3" s="1"/>
  <c r="R19" i="3"/>
  <c r="Y7" i="3" s="1"/>
  <c r="T7" i="3" s="1"/>
  <c r="U7" i="3" l="1"/>
  <c r="Y9" i="3"/>
  <c r="T9" i="3" s="1"/>
  <c r="U9" i="3" s="1"/>
  <c r="Y11" i="3"/>
  <c r="T11" i="3" s="1"/>
  <c r="U11" i="3" s="1"/>
  <c r="Y13" i="3"/>
  <c r="T13" i="3" s="1"/>
  <c r="U13" i="3" s="1"/>
  <c r="T19" i="3" l="1"/>
  <c r="U19" i="3"/>
  <c r="Y19" i="3"/>
</calcChain>
</file>

<file path=xl/sharedStrings.xml><?xml version="1.0" encoding="utf-8"?>
<sst xmlns="http://schemas.openxmlformats.org/spreadsheetml/2006/main" count="733" uniqueCount="410">
  <si>
    <t>Pozvaní účastníci na 36. lodní výpravu expedice Otava 2024</t>
  </si>
  <si>
    <t>Č.</t>
  </si>
  <si>
    <t>Jméno</t>
  </si>
  <si>
    <t>2. - 6. 7. 2024</t>
  </si>
  <si>
    <t>Podmelle Libor</t>
  </si>
  <si>
    <t>Podmellová Michaela</t>
  </si>
  <si>
    <t>Matějka Jiří</t>
  </si>
  <si>
    <t>Matějková Monika</t>
  </si>
  <si>
    <t>Matějková Andrea</t>
  </si>
  <si>
    <t>Matějka Jan</t>
  </si>
  <si>
    <t>Hurych Miloš</t>
  </si>
  <si>
    <t>Hurychová Petra</t>
  </si>
  <si>
    <t>Hurych Denis</t>
  </si>
  <si>
    <t>Vágnerová Eliška</t>
  </si>
  <si>
    <t>Kalous Roman</t>
  </si>
  <si>
    <t>Kalousová Anna</t>
  </si>
  <si>
    <t>Kalous Radim</t>
  </si>
  <si>
    <t>Konopková Natálie</t>
  </si>
  <si>
    <t>Kalousová Adéla</t>
  </si>
  <si>
    <t>Šandová Lea</t>
  </si>
  <si>
    <t>Růžička Robert</t>
  </si>
  <si>
    <t>Kubelková Eva</t>
  </si>
  <si>
    <t>Růžička Jaroslav</t>
  </si>
  <si>
    <t>Růžička Vojtěch</t>
  </si>
  <si>
    <t>Seibert Tomáš</t>
  </si>
  <si>
    <t>Seibertová Petra</t>
  </si>
  <si>
    <t>Seibert Jakub</t>
  </si>
  <si>
    <t>Večeřílek Jan</t>
  </si>
  <si>
    <t>Seibertová Adéla</t>
  </si>
  <si>
    <t>Kolbaba Lukáš</t>
  </si>
  <si>
    <t>Kubelka Mikuláš</t>
  </si>
  <si>
    <t>Kubelka Tobiáš</t>
  </si>
  <si>
    <t>Kvapilová Týna</t>
  </si>
  <si>
    <t>Černík Frederik</t>
  </si>
  <si>
    <t>Černík Milan</t>
  </si>
  <si>
    <t>Pilařová Johana</t>
  </si>
  <si>
    <t>Podmellová Pavlína</t>
  </si>
  <si>
    <t>ne</t>
  </si>
  <si>
    <t>Podmelle Lukáš</t>
  </si>
  <si>
    <t>Odvárková Jana</t>
  </si>
  <si>
    <t>Odvárka Petr</t>
  </si>
  <si>
    <t>Vodehnal Jaroslav</t>
  </si>
  <si>
    <t>Vančura Michael</t>
  </si>
  <si>
    <t>Šafránková Jana</t>
  </si>
  <si>
    <t>Vančurová Petra</t>
  </si>
  <si>
    <t>Novák Martin</t>
  </si>
  <si>
    <t>Sýkora Tomáš</t>
  </si>
  <si>
    <t>Jebálková Iva</t>
  </si>
  <si>
    <t>Sýkora Tadeáš</t>
  </si>
  <si>
    <t>Vančura Pavel</t>
  </si>
  <si>
    <t>Vančurová Lucie</t>
  </si>
  <si>
    <t>Vančura Pavel ml.</t>
  </si>
  <si>
    <t>Valerie Fibichová</t>
  </si>
  <si>
    <t>Fibichová Ambra</t>
  </si>
  <si>
    <t>Odvárková Petra</t>
  </si>
  <si>
    <t>Lang Petr</t>
  </si>
  <si>
    <t>Hörl Josef</t>
  </si>
  <si>
    <t>Sabolová Marta</t>
  </si>
  <si>
    <t>Sabol Martin</t>
  </si>
  <si>
    <t>Účast na 36. lodní výpravě expedice Otava 2024</t>
  </si>
  <si>
    <t>2. - 6. 7.2024</t>
  </si>
  <si>
    <t>ke dni:</t>
  </si>
  <si>
    <t>počet dnů do vyplutí:</t>
  </si>
  <si>
    <t>číslo</t>
  </si>
  <si>
    <t>posádka</t>
  </si>
  <si>
    <t>jméno</t>
  </si>
  <si>
    <t>přezdívka</t>
  </si>
  <si>
    <t>auta</t>
  </si>
  <si>
    <t>auta slož.</t>
  </si>
  <si>
    <t>stany</t>
  </si>
  <si>
    <t>loď</t>
  </si>
  <si>
    <t>typ</t>
  </si>
  <si>
    <t>pádla</t>
  </si>
  <si>
    <t>vesty</t>
  </si>
  <si>
    <t>cena lodě</t>
  </si>
  <si>
    <t>cena pádla</t>
  </si>
  <si>
    <t>cena vesty</t>
  </si>
  <si>
    <t>cena dopravného</t>
  </si>
  <si>
    <t>sleva</t>
  </si>
  <si>
    <t>celkem půjčení</t>
  </si>
  <si>
    <t>doplatek 100 %</t>
  </si>
  <si>
    <t>uhrazeno</t>
  </si>
  <si>
    <t>doplatit</t>
  </si>
  <si>
    <t>Márvin</t>
  </si>
  <si>
    <t>2M</t>
  </si>
  <si>
    <t>Rumař</t>
  </si>
  <si>
    <t>Monča</t>
  </si>
  <si>
    <t>Míla</t>
  </si>
  <si>
    <t>Peťa</t>
  </si>
  <si>
    <t>Berťák</t>
  </si>
  <si>
    <t>Vojta</t>
  </si>
  <si>
    <t>Miki</t>
  </si>
  <si>
    <t>Jára</t>
  </si>
  <si>
    <t>Tobi</t>
  </si>
  <si>
    <t>Johča</t>
  </si>
  <si>
    <t>Eva</t>
  </si>
  <si>
    <t>přestárlí</t>
  </si>
  <si>
    <t>junioři</t>
  </si>
  <si>
    <t>sjednaná cena za lodě</t>
  </si>
  <si>
    <t>psi</t>
  </si>
  <si>
    <t>Vydra</t>
  </si>
  <si>
    <t>celkem</t>
  </si>
  <si>
    <t>lodě</t>
  </si>
  <si>
    <t>2M vlastní</t>
  </si>
  <si>
    <t>doprava, pádla</t>
  </si>
  <si>
    <t>Rumař - Monča</t>
  </si>
  <si>
    <t>Míla - Peťa</t>
  </si>
  <si>
    <t>Tobiáš - Johča</t>
  </si>
  <si>
    <t>Berťák - Eva</t>
  </si>
  <si>
    <t>rychlost jízdy 1</t>
  </si>
  <si>
    <t>(hh:mm)</t>
  </si>
  <si>
    <t>J</t>
  </si>
  <si>
    <t>lze sjet</t>
  </si>
  <si>
    <t>rychlost jízdy 2</t>
  </si>
  <si>
    <t>(km/24hod)</t>
  </si>
  <si>
    <t>K</t>
  </si>
  <si>
    <t>koníčkovat</t>
  </si>
  <si>
    <t>rychlost jízdy 3</t>
  </si>
  <si>
    <t>P</t>
  </si>
  <si>
    <t>přetáhnout</t>
  </si>
  <si>
    <t>Den</t>
  </si>
  <si>
    <t>odkud</t>
  </si>
  <si>
    <t>kam</t>
  </si>
  <si>
    <t>odjezd</t>
  </si>
  <si>
    <t>příjezd</t>
  </si>
  <si>
    <t>0. den - sobota 4.7.2015</t>
  </si>
  <si>
    <t>Pardubice</t>
  </si>
  <si>
    <t>Sušice-Dobršín</t>
  </si>
  <si>
    <t>místo</t>
  </si>
  <si>
    <t>jez</t>
  </si>
  <si>
    <t>doba</t>
  </si>
  <si>
    <t>čas</t>
  </si>
  <si>
    <t>přesuny mezi kempy</t>
  </si>
  <si>
    <t>ř. km</t>
  </si>
  <si>
    <t>km</t>
  </si>
  <si>
    <t>jízdy</t>
  </si>
  <si>
    <t>přes jez</t>
  </si>
  <si>
    <t>příjezdu</t>
  </si>
  <si>
    <t>odjezdu</t>
  </si>
  <si>
    <t>odkud/kam</t>
  </si>
  <si>
    <t>ráno přesun z Dobršína do Dlouhé Vsi, kde jsou lodě, jedeme bez bagáže, stany v Dobršíně</t>
  </si>
  <si>
    <t>Dlouhá Ves</t>
  </si>
  <si>
    <t>most</t>
  </si>
  <si>
    <t>Páteček-Č.Dvorce (J)</t>
  </si>
  <si>
    <t>Sušice</t>
  </si>
  <si>
    <t>oběd, hosp. Fuferna</t>
  </si>
  <si>
    <t>Na Fufernách (K)</t>
  </si>
  <si>
    <t>bus</t>
  </si>
  <si>
    <t>Panský jez (K)</t>
  </si>
  <si>
    <t>Chmelenský jez (J)</t>
  </si>
  <si>
    <t>kemp "Dobršín"</t>
  </si>
  <si>
    <t>Rabí</t>
  </si>
  <si>
    <t>Rabí, hrad, oběd, Rábská hospůdka</t>
  </si>
  <si>
    <t>Podrabský mlýn (J)</t>
  </si>
  <si>
    <t>4 auta do Horažďovic</t>
  </si>
  <si>
    <t>1 auto zpět</t>
  </si>
  <si>
    <t>Prácheňský jez (J)</t>
  </si>
  <si>
    <t>Horažďovice</t>
  </si>
  <si>
    <t>Pod Práchní - Lipky</t>
  </si>
  <si>
    <t>1 auto zůstává v Dobršíně</t>
  </si>
  <si>
    <t>jez Rosenauer (J)</t>
  </si>
  <si>
    <t>Mrskoš (K, P)</t>
  </si>
  <si>
    <t>Jarov (J)</t>
  </si>
  <si>
    <t>Svaté Pole (J)</t>
  </si>
  <si>
    <t>Kozlov</t>
  </si>
  <si>
    <t>oběd, hosp. Kozlov</t>
  </si>
  <si>
    <t>Kozlov (J)</t>
  </si>
  <si>
    <t>Střelské Hoštice (K)</t>
  </si>
  <si>
    <t>Horní Poříčí (J)</t>
  </si>
  <si>
    <t>Dolní Poříčí (K)</t>
  </si>
  <si>
    <t>Katovice (K)</t>
  </si>
  <si>
    <t>Katovice</t>
  </si>
  <si>
    <t>kemp Ostrovec</t>
  </si>
  <si>
    <t>1 auto zůstává v Horažďovicích</t>
  </si>
  <si>
    <t>Strakonice</t>
  </si>
  <si>
    <t>úsek</t>
  </si>
  <si>
    <t>0. den</t>
  </si>
  <si>
    <t>Dobršín</t>
  </si>
  <si>
    <t>1. den</t>
  </si>
  <si>
    <t>2. den</t>
  </si>
  <si>
    <t>3. den</t>
  </si>
  <si>
    <t>4. den</t>
  </si>
  <si>
    <t>průměr na plav. den</t>
  </si>
  <si>
    <t>počet jezů</t>
  </si>
  <si>
    <t>průměr počet km/jez</t>
  </si>
  <si>
    <t>ráno všichni řidiči do Horažďovic, staví rovnou stany, zpět jedním autem do půjčovny v Sušici, ostatní pěšky z Dobršína do Sušice</t>
  </si>
  <si>
    <t>1 auto se všemi řidiči do Sušice</t>
  </si>
  <si>
    <t>1 auto zůstává v Sušici</t>
  </si>
  <si>
    <t>Bojanovice, Canna bus</t>
  </si>
  <si>
    <t>večer 1 auto se 2 řidiči do Sušice, zpět 2 auta do Horažďovic</t>
  </si>
  <si>
    <t>ráno všichni řidiči do Katovic, staví rovnou stany, zpět jedním autem do kempu v Horažďovicích</t>
  </si>
  <si>
    <t>4 auta do Katovic</t>
  </si>
  <si>
    <t>1 auto se všemi řidiči do Horažďovic</t>
  </si>
  <si>
    <t>Mrskoš (K, P, J)</t>
  </si>
  <si>
    <t>Jarov (J, P)</t>
  </si>
  <si>
    <t>Střelské Hoštice (J)</t>
  </si>
  <si>
    <t>Dolní Poříčí (P)</t>
  </si>
  <si>
    <t>Dolní Poříčí, U Roubalů</t>
  </si>
  <si>
    <t>Katovice (P)</t>
  </si>
  <si>
    <t>večer 1 auto se 2 řidiči do Horažďovic, zpět 2 auta do Katovic</t>
  </si>
  <si>
    <t>stany a auta necháváme na místě, věci v autě</t>
  </si>
  <si>
    <t>zpět všichni busem ze Strakonic do Katovic</t>
  </si>
  <si>
    <t>návštěva Písku</t>
  </si>
  <si>
    <t>VC Pivík - historie lodních expedic</t>
  </si>
  <si>
    <t>No.</t>
  </si>
  <si>
    <t>rok</t>
  </si>
  <si>
    <t>řeka</t>
  </si>
  <si>
    <t>akce</t>
  </si>
  <si>
    <t>obsaz</t>
  </si>
  <si>
    <t>účast</t>
  </si>
  <si>
    <t>Sázava</t>
  </si>
  <si>
    <t>Sázava 87</t>
  </si>
  <si>
    <t>kpt. Zdeněk Doležal, Miloš Hurych, hck. Jiří Matějka, Robert Růžička</t>
  </si>
  <si>
    <t>-</t>
  </si>
  <si>
    <t>Lužnice</t>
  </si>
  <si>
    <t>Lužnice 89</t>
  </si>
  <si>
    <t>kpt. Miloš Hurych, Libor Podmelle, Robert Růžička, hck. Eva Růžičková, Martina Jandová, Lenka ?</t>
  </si>
  <si>
    <t>Blanice, Sázava</t>
  </si>
  <si>
    <t>SvlaBla</t>
  </si>
  <si>
    <t>kpt. Zdeněk Doležal, Miloš Hurych, Jiří Matějka, Libor Podmelle, Robert Růžička, hck. Pavlína Podmellová, Eva Růžičková, Martina Jandová, Zdena Holasová</t>
  </si>
  <si>
    <t>Čugala</t>
  </si>
  <si>
    <t>kpt. Miloš Hurych, Jiří Matějka, Libor Podmelle, Robert Růžička, hck. Pavlína Podmellová, Eva Růžičková, Zdena Holasová</t>
  </si>
  <si>
    <t>Berounka</t>
  </si>
  <si>
    <t>Berounka 92</t>
  </si>
  <si>
    <t>kpt. Miloš Hurych, Jiří Matějka, Libor Podmelle, Robert Růžička, hck. Alena Benešovská, Pavlína Podmellová, Šárka Matoušková</t>
  </si>
  <si>
    <t>Vltava</t>
  </si>
  <si>
    <t>Pivex Open</t>
  </si>
  <si>
    <t>kpt. Miloš Hurych, Jiří Matějka, Libor Podmelle, Robert Růžička, hck. Alena Benešovská, Pavlína Podmellová, Roman Kopecký</t>
  </si>
  <si>
    <t>Vltava 94</t>
  </si>
  <si>
    <t>kpt. Miloš Hurych, Jiří Matějka, Libor Podmelle, Robert Růžička, hck. Alena Benešovská, Pavlína Podmellová, Petra Šťastníková, Zuzana Pokorná</t>
  </si>
  <si>
    <t>Sázava 95</t>
  </si>
  <si>
    <t>kpt. Miloš Hurych, Jiří Matějka, Libor Podmelle, Robert Růžička, hck. Alena Benešovská, Edita Heřmanová, Petra Hurychová, Pavlína Podmellová</t>
  </si>
  <si>
    <t>Chrudimka</t>
  </si>
  <si>
    <t>Chrudimka 97</t>
  </si>
  <si>
    <t>Kulová sedma</t>
  </si>
  <si>
    <t>kpt. Libor Podmelle, Robert Růžička, hck. Miloš Hurych, Jiří Matějka</t>
  </si>
  <si>
    <t>Honba za sázavskou čugalou</t>
  </si>
  <si>
    <t>kpt. Jiří Matějka, Libor Podmelle, Pavel Vančura, hck. Pavel Cvach, Lucie Vančurová, Monika Vondrová, porc. Petra Vančurová, Michael Vančura</t>
  </si>
  <si>
    <t>Vltava 2000</t>
  </si>
  <si>
    <t xml:space="preserve">kpt. Roman Kalous, Petr Král, Jiří Matějka, Petr Odvárka, Libor Podmelle, Robert Růžička, Pavel Vančura, Jaroslav Vodehnal, hck. Michaela Brunclíková, Pavel Cvach, Lucie Förstlová, Petra Kalousová, Monika Matějková, Jana Odvárková, Lucie Vančurová, Petra Vančurová, porc. Petra Odvárková, Michael Vančura, psi Adéla Cvachová, Adéla Králová </t>
  </si>
  <si>
    <t>Otava</t>
  </si>
  <si>
    <t>Otava 2001</t>
  </si>
  <si>
    <t xml:space="preserve">kpt. Roman Kalous, Jiří Matějka, Jaroslav Míka, Petr Odvárka, Libor Podmelle, Pavel Vančura, Jaroslav Vodehnal, hck. Pavel Cvach, Petra Kalousová, Eva Lukášová, Monika Matějková, Jana Odvárková, Pavel Včeliš, Petra Vančurová, porc. Petra Odvárková, Michael Vančura, po souši Lucie Vančurová </t>
  </si>
  <si>
    <t>Sázava 2002</t>
  </si>
  <si>
    <t xml:space="preserve">kpt. Roman Kalous, Jiří Matějka, Petr Odvárka, Libor Podmelle, Pavel Vančura, Jaroslav Vodehnal, hck. Petr Král, Jana Odvárková, Petra Odvárková, Michael Vančura, Petra Vančurová, Pavel Včeliš </t>
  </si>
  <si>
    <t>Hvížďalka 2003</t>
  </si>
  <si>
    <t xml:space="preserve">kpt. Roman Kalous, Jiří Matějka, Petr Odvárka, Libor Podmelle, Pavel Vančura, Jaroslav Vodehnal, hck. Monika Matějková, Anna Míčková, Petra Odvárková, Petra Špásová, Michael Vančura, Petra Vančurová </t>
  </si>
  <si>
    <t>Ohře</t>
  </si>
  <si>
    <t>Ohře 2004</t>
  </si>
  <si>
    <t xml:space="preserve">kpt. Miloš Hurych, Jiří Matějka, Petr Odvárka, Libor Podmelle, Tomáš Sýkora, Pavel Vančura, Jaroslav Vodehnal, hck. Petra Hurychová, Iva Jebálková, Jana Odvárková, Petra Odvárková, Pavlína Podmellová, Petra Špásová, Michael Vančura </t>
  </si>
  <si>
    <t>Lužnice 2005</t>
  </si>
  <si>
    <t xml:space="preserve">kpt. Jiří Matějka, Petr Odvárka, Libor Podmelle, Pavel Vančura, Jaroslav Vodehnal, hck. Petra Odvárková, Pavlína Podmellová, Jan Prášil, Michael Vančura, Petra Vančurová </t>
  </si>
  <si>
    <t>Lužnice 2006</t>
  </si>
  <si>
    <t xml:space="preserve">kpt. Miloš Hurych, Jiří Matějka, Petr Odvárka, Libor Podmelle, Tomáš Sýkora, Pavel Vančura, Jaroslav Vodehnal, hck. Petra Hurychová, Ondřej Jebálek, Monika Matějková, Petra Odvárková, Pavlína Podmellová, Michael Vančura, Petra Vančurová </t>
  </si>
  <si>
    <t>Berounka 2007</t>
  </si>
  <si>
    <t xml:space="preserve">kpt. Miloš Hurych, Jiří Matějka, Petr Odvárka, Libor Podmelle, Tomáš Sýkora, Pavel Vančura, Petra Vančurová, Jaroslav Vodehnal, hck. Petra Hurychová, Iva Jebálková, Monika Matějková, Petra Odvárková, Pavlína Podmellová, Aleš Rozínek, Michael Vančura </t>
  </si>
  <si>
    <t>Sázava 2008</t>
  </si>
  <si>
    <t>kpt. Miloš Hurych, Roman Kalous, Petr Lang, Jiří Matějka, Petr Odvárka, Libor Podmelle, Robert Růžička, Tomáš Sýkora, Pavel Vančura, Jaroslav Vodehnal, hck. Petra Hurychová, Iva Jebálková, Anna Kalousová, Monika Matějková, Jana Odvárková, Petra Odvárková, Pavlína Podmellová, Vladimíra Sabolová, Lucie Vančurová, Michael Vančura, pcl. Pavel Vančura ml.</t>
  </si>
  <si>
    <t>Berounka 2009</t>
  </si>
  <si>
    <r>
      <t>kpt. Josef Hörl, Miloš Hurych, Petr Lang, Jiří Matějka, Petr Odvárka, Libor Podmelle, Robert Růžička, Pavel Vančura, Jaroslav Vodehnal, hck. Petra Hurychová, Monika Matějková, Jana Odvárková, Petra Odvárko</t>
    </r>
    <r>
      <rPr>
        <sz val="10"/>
        <rFont val="Arial CE"/>
        <charset val="238"/>
      </rPr>
      <t>vá, Martin Sabol, Marta Sabolová, Vladi</t>
    </r>
    <r>
      <rPr>
        <sz val="11"/>
        <color theme="1"/>
        <rFont val="Calibri"/>
        <family val="2"/>
        <charset val="238"/>
      </rPr>
      <t>míra Sabolová, Lucie Vančurová, Michael Vančura, pcl. Denis Hurych, Andrea Matějková, Pavel Vančura ml.</t>
    </r>
  </si>
  <si>
    <t>Vltava 2010</t>
  </si>
  <si>
    <r>
      <t>kpt. Josef Hörl, Miloš Hurych, Jiří Matějka, Petr Odvárka, Libor Podmelle, Robert Růžička, Vladimíra Růžičková, Jaroslav Vodehnal, hck. Petra Hurychová, Monika Matějková, Klára Nečesaná, Petra Odvárko</t>
    </r>
    <r>
      <rPr>
        <sz val="10"/>
        <rFont val="Arial CE"/>
        <charset val="238"/>
      </rPr>
      <t xml:space="preserve">vá, Pavlína Podmellová, Martin Sabol, Marta Sabolová, </t>
    </r>
    <r>
      <rPr>
        <sz val="11"/>
        <color theme="1"/>
        <rFont val="Calibri"/>
        <family val="2"/>
        <charset val="238"/>
      </rPr>
      <t>pcl. Denis Hurych, Andrea Matějková, Lukáš Podmelle, Michaela Podmellová</t>
    </r>
  </si>
  <si>
    <t>O hře Louny 2011</t>
  </si>
  <si>
    <r>
      <t>kpt. Miloš Hurych, Petr Lang, Jiří Matějka, Petr Odvárka, Libor Podmelle, Tomáš Sýkora, Jaroslav Vodehnal, hck. Petra Hurychová, Roman Kalous, Iva Jebálková, Monika Matějková, Petra Odvárko</t>
    </r>
    <r>
      <rPr>
        <sz val="10"/>
        <rFont val="Arial CE"/>
        <charset val="238"/>
      </rPr>
      <t xml:space="preserve">vá, Pavlína Podmellová, Andrea Matějková, </t>
    </r>
    <r>
      <rPr>
        <sz val="11"/>
        <color theme="1"/>
        <rFont val="Calibri"/>
        <family val="2"/>
        <charset val="238"/>
      </rPr>
      <t>pcl. Denis Hurych, Jan Matějka, Lukáš Podmelle, Michaela Podmellová</t>
    </r>
  </si>
  <si>
    <t>Otava 2012</t>
  </si>
  <si>
    <r>
      <t xml:space="preserve">kpt. Josef Hörl, Miloš Hurych, Jaroslav Jetmar, Roman Kalous, Jiří Matějka, Martin Novák, Petr Odvárka, Libor Podmelle, Robert Růžička, Michael Vančura, Pavel Vančura, Jaroslav Vodehnal, hck. Denis Hurych, Petra Hurychová, Andrea Jetmarová, Radim Kalous, </t>
    </r>
    <r>
      <rPr>
        <sz val="10"/>
        <rFont val="Arial CE"/>
        <charset val="238"/>
      </rPr>
      <t xml:space="preserve">Andrea Matějková, Monika Matějková, Vladimíra Růžičková, Marta Sabolová, Jana Šafránková, Pavel Vančura ml., Lucie Vančurová, Petra Vančurová, </t>
    </r>
    <r>
      <rPr>
        <sz val="11"/>
        <color theme="1"/>
        <rFont val="Calibri"/>
        <family val="2"/>
        <charset val="238"/>
      </rPr>
      <t>pcl. Jan Matějka, Jaroslav Růžička, Vojtěch Růžička</t>
    </r>
  </si>
  <si>
    <t>Dunajec</t>
  </si>
  <si>
    <t>Dunajec 2013</t>
  </si>
  <si>
    <r>
      <t xml:space="preserve">kpt. Josef Hörl, Michal Hybler, Miloš Hurych, Jiří Matějka, Petr Odvárka, Libor Podmelle, Robert Růžička, Jaroslav Vodehnal, hck. Valerie Fibichová, Denis Hurych, Petra Hurychová, </t>
    </r>
    <r>
      <rPr>
        <sz val="10"/>
        <rFont val="Arial CE"/>
        <charset val="238"/>
      </rPr>
      <t xml:space="preserve">Andrea Matějková, Monika Matějková, Petra Odvárková, Lucie Vacková, </t>
    </r>
    <r>
      <rPr>
        <sz val="11"/>
        <color theme="1"/>
        <rFont val="Calibri"/>
        <family val="2"/>
        <charset val="238"/>
      </rPr>
      <t>pcl. Jan Matějka, Jaroslav Růžička, Vojtěch Růžička, pcl. pes Ambra Fibichová</t>
    </r>
  </si>
  <si>
    <t>Morava</t>
  </si>
  <si>
    <t>Morava 2014</t>
  </si>
  <si>
    <r>
      <t xml:space="preserve">kpt. Miloš Hurych, Roman Kalous, Petr Lang, Jiří Matějka, Petr Odvárka, Libor Podmelle, Robert Růžička, Jaroslav Vodehnal, hck. Valerie Fibichová, Denis Hurych, Petra Hurychová, Radim Kalous, Andrea Matějková, Monika Matějková, Petra Odvárková, Michaela Podmellová, Vladimíra Růžičková, </t>
    </r>
    <r>
      <rPr>
        <sz val="11"/>
        <color theme="1"/>
        <rFont val="Calibri"/>
        <family val="2"/>
        <charset val="238"/>
      </rPr>
      <t>pcl. Jan Matějka, Jaroslav Růžička, Vojtěch Růžička, pcl. pes Ambra Fibichová</t>
    </r>
  </si>
  <si>
    <t>Otava 2015</t>
  </si>
  <si>
    <r>
      <t xml:space="preserve">kpt. Denis Hurych, Miloš Hurych, Roman Kalous, Jiří Matějka, Petr Odvárka, Libor Podmelle, Robert Růžička, hck. Petra Hurychová, Radim Kalous, Andrea Matějková, Petra Odvárková, Michaela Podmellová, Vladimíra Růžičková, Martin Sabol, </t>
    </r>
    <r>
      <rPr>
        <sz val="11"/>
        <color theme="1"/>
        <rFont val="Calibri"/>
        <family val="2"/>
        <charset val="238"/>
      </rPr>
      <t>pcl. Jan Matějka, Jaroslav Růžička, Vojtěch Růžička, pcl. pes Ebby Sabolová</t>
    </r>
  </si>
  <si>
    <t>Morava 2016</t>
  </si>
  <si>
    <r>
      <t xml:space="preserve">kpt. Josef Hörl, Denis Hurych, Miloš Hurych, Roman Kalous, Petr Lang, Jiří Matějka, Monika Matějková, Libor Podmelle, Robert Růžička, Martin Sabol, Matouš Spilka, Jaroslav Vodehnal, hck. Petra Hurychová, Radim Kalous, Anna Kalousová, Andrea Matějková, Petr Odvárka, Petra Langová, Michaela Podmellová, Vladimíra Růžičková, </t>
    </r>
    <r>
      <rPr>
        <sz val="11"/>
        <color theme="1"/>
        <rFont val="Calibri"/>
        <family val="2"/>
        <charset val="238"/>
      </rPr>
      <t>Jan Matějka, Jaroslav Růžička, Marta Sabolová, Matouš Spilka, pcl. Adéla Kalousová, Vojtěch Růžička, Mikuláš Spilka, pes Ebby Sabolová</t>
    </r>
  </si>
  <si>
    <t>Berounka 2017</t>
  </si>
  <si>
    <r>
      <t xml:space="preserve">kpt. Radim Kalous, Roman Kalous, Jiří Matějka, Libor Podmelle, Michaela Podmellová, Robert Růžička, Jaroslav Vodehnal, hck. Anna Kalousová, Adéla Kalousová, Andrea Matějková, Monika Matějková, Petr Odvárka, </t>
    </r>
    <r>
      <rPr>
        <sz val="11"/>
        <color theme="1"/>
        <rFont val="Calibri"/>
        <family val="2"/>
        <charset val="238"/>
      </rPr>
      <t>Jan Matějka, Jaroslav Růžička, Vojtěch Růžička</t>
    </r>
  </si>
  <si>
    <t>Sázava 2018</t>
  </si>
  <si>
    <r>
      <t xml:space="preserve">kpt. Miloš Hurych, Radim Kalous, Roman Kalous, Jiří Matějka, Libor Podmelle, Michaela Podmellová, Robert Růžička, hck. Petra Hurychová, Anna Kalousová, Adéla Kalousová, Jan Matějka, Andrea Matějková, Monika Matějková, </t>
    </r>
    <r>
      <rPr>
        <sz val="11"/>
        <color theme="1"/>
        <rFont val="Calibri"/>
        <family val="2"/>
        <charset val="238"/>
      </rPr>
      <t>Jaroslav Růžička, pcl. Vojtěch Růžička</t>
    </r>
  </si>
  <si>
    <t>Orlice</t>
  </si>
  <si>
    <t>Orlice 2019</t>
  </si>
  <si>
    <r>
      <t xml:space="preserve">kpt. Miloš Hurych, Roman Kalous, Lukáš Kolbábek, Jiří Matějka, Libor Podmelle, Jaroslav Růžička, Robert Růžička, Tomáš Seibert, hck. Frederik Černík, Petra Hurychová, Anna Kalousová, Adéla Kalousová, Kubelka Mikuláš, Kubelka Tobiáš, Monika Matějková, </t>
    </r>
    <r>
      <rPr>
        <sz val="11"/>
        <color theme="1"/>
        <rFont val="Calibri"/>
        <family val="2"/>
        <charset val="238"/>
      </rPr>
      <t>Vojtěch Růžička, Petra Seibertová</t>
    </r>
  </si>
  <si>
    <t>O hře Louny 2020</t>
  </si>
  <si>
    <r>
      <t xml:space="preserve">kpt. Miloš Hurych, Radim Kalous, Roman Kalous, Tobiáš Kubelka, Jiří Matějka, Libor Podmelle, Michaela Podmellová, Jaroslav Růžička, Robert Růžička, Tomáš Seibert, hck. Petra Hurychová, Anna Kalousová, Adéla Kalousová, Natálie Konopková, Mikuláš Kubelka, Eva Kubelková, Jan Matějka, Andrea Matějková, Monika Matějková, </t>
    </r>
    <r>
      <rPr>
        <sz val="11"/>
        <color theme="1"/>
        <rFont val="Calibri"/>
        <family val="2"/>
        <charset val="238"/>
      </rPr>
      <t>Vojtěch Růžička, Petra Seibertová, Lea Šandová</t>
    </r>
  </si>
  <si>
    <t>Morava 2021</t>
  </si>
  <si>
    <r>
      <t xml:space="preserve">kpt. Miloš Hurych, Roman Kalous, Tobiáš Kubelka, Jiří Matějka, Libor Podmelle, Michaela Podmellová, Jaroslav Růžička, Robert Růžička, Tomáš Seibert, Luboš Kopecký, hck. Petra Hurychová, Anna Kalousová, Adéla Kalousová, Mikuláš Kubelka, Eva Kubelková, Andrea Matějková, Monika Matějková, </t>
    </r>
    <r>
      <rPr>
        <sz val="11"/>
        <color theme="1"/>
        <rFont val="Calibri"/>
        <family val="2"/>
        <charset val="238"/>
      </rPr>
      <t>Vojtěch Růžička, Petra Seibertová, Lea Šandová</t>
    </r>
  </si>
  <si>
    <t>Vltava 2022</t>
  </si>
  <si>
    <r>
      <t xml:space="preserve">kpt. Miloš Hurych, Roman Kalous, Mikuláš Kubelka, Tobiáš Kubelka, Jiří Matějka, Libor Podmelle, Michaela Podmellová, Jaroslav Růžička, Robert Růžička, hck. Frederik Černík, Milan Černík, Petra Hurychová, Anna Kalousová, Adéla Kalousová, Eva Kubelková, Týna Kvapilová, Monika Matějková, Johana Pilařová, </t>
    </r>
    <r>
      <rPr>
        <sz val="11"/>
        <color theme="1"/>
        <rFont val="Calibri"/>
        <family val="2"/>
        <charset val="238"/>
      </rPr>
      <t>Vojtěch Růžička,  Lea Šandová</t>
    </r>
  </si>
  <si>
    <t>Maximálně možný počet účastí (1987-2022):</t>
  </si>
  <si>
    <t>účast více než 3 x:</t>
  </si>
  <si>
    <t>Jiří Matějka, Libor Podmelle</t>
  </si>
  <si>
    <t>Miloš Hurych</t>
  </si>
  <si>
    <t>Robert Růžička</t>
  </si>
  <si>
    <t>Petra Hurychová (Šťastníková), Monika Matějková (Vondrová)</t>
  </si>
  <si>
    <t>Petr Odvárka</t>
  </si>
  <si>
    <t>Jaroslav Vodehnal</t>
  </si>
  <si>
    <t>Petra Langová (Odvárková), Roman Kalous</t>
  </si>
  <si>
    <t>Pavlína Podmellová</t>
  </si>
  <si>
    <t>Michaela Podmellová</t>
  </si>
  <si>
    <t>Anna Kalousová (Míčková), Jan Matějka, Petra Vančurová</t>
  </si>
  <si>
    <t>Denis Hurych</t>
  </si>
  <si>
    <t>Radim Kalous, Adéla Kalousová, Vladimíra Růžičková (Sabolová)</t>
  </si>
  <si>
    <t>Jana Odvárková, Lucie Vančurová</t>
  </si>
  <si>
    <t>oficiálně</t>
  </si>
  <si>
    <t>Lužnice, Morava, Ohře, Otava</t>
  </si>
  <si>
    <t>neoficiálně</t>
  </si>
  <si>
    <t>Opatovický kanál</t>
  </si>
  <si>
    <t>v Kč</t>
  </si>
  <si>
    <t>část A.</t>
  </si>
  <si>
    <t>jízdenky</t>
  </si>
  <si>
    <t>potraviny</t>
  </si>
  <si>
    <t>plyn. bomba</t>
  </si>
  <si>
    <t>přeprava osob</t>
  </si>
  <si>
    <t>web</t>
  </si>
  <si>
    <t>počet osob</t>
  </si>
  <si>
    <t>podíl</t>
  </si>
  <si>
    <t>počet dnů</t>
  </si>
  <si>
    <t>koef.</t>
  </si>
  <si>
    <t>doplatit (-), přeplatek (+)</t>
  </si>
  <si>
    <t>Celkem</t>
  </si>
  <si>
    <t>platby</t>
  </si>
  <si>
    <t>čísla účtů</t>
  </si>
  <si>
    <t>splatnost</t>
  </si>
  <si>
    <t>162358152/0600</t>
  </si>
  <si>
    <t>1334705013/0800</t>
  </si>
  <si>
    <t>929203093/0800</t>
  </si>
  <si>
    <t>2256050043/0800</t>
  </si>
  <si>
    <t>Osoby a jejich úkoly</t>
  </si>
  <si>
    <t>platné od 07/2024</t>
  </si>
  <si>
    <t>organizační vedoucí</t>
  </si>
  <si>
    <t>kpt. Podmelle Libor</t>
  </si>
  <si>
    <t>„Márvin"</t>
  </si>
  <si>
    <t>pokladník</t>
  </si>
  <si>
    <t>zástupce organizačního vedoucího</t>
  </si>
  <si>
    <t>kpt. Matějka Jiří</t>
  </si>
  <si>
    <t>„Rumař"</t>
  </si>
  <si>
    <t>napájecí důstojník</t>
  </si>
  <si>
    <t>důstojník pro záchranné práce</t>
  </si>
  <si>
    <t>kpt. Růžička Robert</t>
  </si>
  <si>
    <t>„Berťák"</t>
  </si>
  <si>
    <t>servisní důstojník</t>
  </si>
  <si>
    <t>kpt. Hurych Miloš</t>
  </si>
  <si>
    <t>„Míla"</t>
  </si>
  <si>
    <t>spojovací důstojník</t>
  </si>
  <si>
    <t>kpt. Růžička Jaroslav</t>
  </si>
  <si>
    <t>„Jára“</t>
  </si>
  <si>
    <t>důstojník pro sociální péči</t>
  </si>
  <si>
    <t>kpt. Kubelka Mikuláš</t>
  </si>
  <si>
    <t>"Miki"</t>
  </si>
  <si>
    <t>dopravní důstojník</t>
  </si>
  <si>
    <t>kpt. Kubelka Tobiáš</t>
  </si>
  <si>
    <t>"Tobi"</t>
  </si>
  <si>
    <t>stravovací důstojník</t>
  </si>
  <si>
    <t>hck. Matějková Monika</t>
  </si>
  <si>
    <t>„Monča"</t>
  </si>
  <si>
    <t>tiskový mluvka</t>
  </si>
  <si>
    <t>hck. Hurychová Petra</t>
  </si>
  <si>
    <t>„Peťa"</t>
  </si>
  <si>
    <t>opalovací důstojník</t>
  </si>
  <si>
    <t>hck. Růžička Vojtěch</t>
  </si>
  <si>
    <t>„Vojta“</t>
  </si>
  <si>
    <t>hudební důstojník</t>
  </si>
  <si>
    <t>hck. Kubelková Eva</t>
  </si>
  <si>
    <t>"Eva"</t>
  </si>
  <si>
    <t>týlový důstojník</t>
  </si>
  <si>
    <t>hck. Pilařová Johana</t>
  </si>
  <si>
    <t>"Johča"</t>
  </si>
  <si>
    <t>Márvin - Miki</t>
  </si>
  <si>
    <t>Jára - Vojta</t>
  </si>
  <si>
    <t>rozpis posádek</t>
  </si>
  <si>
    <t>Samba</t>
  </si>
  <si>
    <t>přenášení</t>
  </si>
  <si>
    <t>ráno přesun z Dobršína do Annína, kde budou lodě, jedeme bez bagáže, stany v Dobršíně</t>
  </si>
  <si>
    <t>Annín I</t>
  </si>
  <si>
    <t>kemp</t>
  </si>
  <si>
    <t>Annín</t>
  </si>
  <si>
    <t>Dlouhá Ves (K, J)</t>
  </si>
  <si>
    <t>Panský jez (K, P)</t>
  </si>
  <si>
    <t>Chmelenský jez (J, K)</t>
  </si>
  <si>
    <t>Podrabský mlýn (K)</t>
  </si>
  <si>
    <t>Prácheňský jez (K)</t>
  </si>
  <si>
    <t>jez Rosenauer</t>
  </si>
  <si>
    <t>Mrskoš</t>
  </si>
  <si>
    <t>Jarov</t>
  </si>
  <si>
    <t>Svaté Pole</t>
  </si>
  <si>
    <t>Střelské Hoštice</t>
  </si>
  <si>
    <t>Horní Poříčí</t>
  </si>
  <si>
    <t>Dolní Poříčí</t>
  </si>
  <si>
    <t>OTAVA 2024</t>
  </si>
  <si>
    <t>2. - 6.7.2024</t>
  </si>
  <si>
    <t>Půjčovna lodí Otavatour (web: www.otavatour.cz)</t>
  </si>
  <si>
    <t>info@otavatour.cz</t>
  </si>
  <si>
    <t>1. den - středa 3.7.2024</t>
  </si>
  <si>
    <t>0. den - úterý 2.7.2024</t>
  </si>
  <si>
    <t>2. den - čtvrtek 4.7.2024</t>
  </si>
  <si>
    <t>3. den - pátek 5.7.2024</t>
  </si>
  <si>
    <t>4. den - sobota 6.7.2024</t>
  </si>
  <si>
    <t>Itenerář 36. lodní výpravy</t>
  </si>
  <si>
    <t>stany nechat, auta do Strakonic, jedním zpět do Katovic</t>
  </si>
  <si>
    <t>záloha 10 %</t>
  </si>
  <si>
    <t>Dunajec 2023</t>
  </si>
  <si>
    <r>
      <t xml:space="preserve">kpt. Miloš Hurych, Tobiáš Kubelka, Jiří Matějka, Libor Podmelle, Jaroslav Růžička, Robert Růžička, hck. Frederik Černík,  Petra Hurychová, Eva Kubelková, Monika Matějková, </t>
    </r>
    <r>
      <rPr>
        <sz val="11"/>
        <color theme="1"/>
        <rFont val="Calibri"/>
        <family val="2"/>
        <charset val="238"/>
      </rPr>
      <t>Vojtěch Růžička</t>
    </r>
  </si>
  <si>
    <t>Andrea Matějková, Pavel Vančura, Michael Vančura, Jaroslav Růžička, Vojtěch Růžička</t>
  </si>
  <si>
    <t>Alena Benešovská (Pelešková), Josef Hörl, Petr Lang, Tomáš Sýkora, Tobiáš Kubelka</t>
  </si>
  <si>
    <t>Eva Kubelková, Iva Jebálková, Mikuláš Kubelka, Martin Sabol, Marta Sabolová</t>
  </si>
  <si>
    <t>Petra Seibertová, Tomáš Seibert, Lea Šandová,  Frederik Černík</t>
  </si>
  <si>
    <t>Dunajec (Slovensko)</t>
  </si>
  <si>
    <t>Chrudimka, Orlice</t>
  </si>
  <si>
    <t>Vyúčtování společných nákladů expedice Vltava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</si>
</sst>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47" x14ac:knownFonts="1">
    <font>
      <sz val="11"/>
      <color theme="1"/>
      <name val="Calibri"/>
      <family val="2"/>
      <charset val="238"/>
    </font>
    <font>
      <sz val="11"/>
      <color theme="1"/>
      <name val="Calibri"/>
      <family val="2"/>
      <charset val="238"/>
      <scheme val="minor"/>
    </font>
    <font>
      <b/>
      <sz val="12"/>
      <name val="Arial CE"/>
      <family val="2"/>
      <charset val="238"/>
    </font>
    <font>
      <sz val="10"/>
      <name val="Arial CE"/>
      <family val="2"/>
      <charset val="238"/>
    </font>
    <font>
      <b/>
      <sz val="10"/>
      <name val="Arial CE"/>
      <family val="2"/>
      <charset val="238"/>
    </font>
    <font>
      <b/>
      <sz val="11"/>
      <color theme="1"/>
      <name val="Calibri"/>
      <family val="2"/>
      <charset val="238"/>
      <scheme val="minor"/>
    </font>
    <font>
      <sz val="10"/>
      <color indexed="12"/>
      <name val="Arial CE"/>
      <family val="2"/>
      <charset val="238"/>
    </font>
    <font>
      <sz val="10"/>
      <color indexed="10"/>
      <name val="Arial CE"/>
      <family val="2"/>
      <charset val="238"/>
    </font>
    <font>
      <sz val="9"/>
      <name val="Arial CE"/>
      <charset val="238"/>
    </font>
    <font>
      <b/>
      <sz val="10"/>
      <name val="Arial CE"/>
      <charset val="238"/>
    </font>
    <font>
      <sz val="11"/>
      <name val="Calibri"/>
      <family val="2"/>
      <charset val="238"/>
      <scheme val="minor"/>
    </font>
    <font>
      <sz val="10"/>
      <color theme="1"/>
      <name val="Calibri"/>
      <family val="2"/>
      <charset val="238"/>
      <scheme val="minor"/>
    </font>
    <font>
      <sz val="10"/>
      <name val="Calibri"/>
      <family val="2"/>
      <charset val="238"/>
      <scheme val="minor"/>
    </font>
    <font>
      <sz val="10"/>
      <name val="Arial CE"/>
      <charset val="238"/>
    </font>
    <font>
      <b/>
      <sz val="11"/>
      <color rgb="FF7030A0"/>
      <name val="Calibri"/>
      <family val="2"/>
      <charset val="238"/>
      <scheme val="minor"/>
    </font>
    <font>
      <sz val="10"/>
      <color rgb="FFFF0000"/>
      <name val="Arial CE"/>
      <family val="2"/>
      <charset val="238"/>
    </font>
    <font>
      <b/>
      <sz val="11"/>
      <name val="Calibri"/>
      <family val="2"/>
      <charset val="238"/>
      <scheme val="minor"/>
    </font>
    <font>
      <sz val="9"/>
      <color rgb="FF000000"/>
      <name val="Calibri"/>
      <family val="2"/>
      <charset val="238"/>
    </font>
    <font>
      <sz val="8"/>
      <name val="Arial CE"/>
      <charset val="238"/>
    </font>
    <font>
      <b/>
      <sz val="9"/>
      <color theme="1"/>
      <name val="Calibri"/>
      <family val="2"/>
      <charset val="238"/>
      <scheme val="minor"/>
    </font>
    <font>
      <sz val="9"/>
      <name val="Calibri"/>
      <family val="2"/>
      <charset val="238"/>
    </font>
    <font>
      <sz val="9"/>
      <name val="Calibri"/>
      <family val="2"/>
      <charset val="238"/>
      <scheme val="minor"/>
    </font>
    <font>
      <sz val="11"/>
      <color rgb="FF000000"/>
      <name val="Tahoma"/>
      <family val="2"/>
      <charset val="238"/>
    </font>
    <font>
      <sz val="8"/>
      <color rgb="FF000000"/>
      <name val="Tahoma"/>
      <family val="2"/>
      <charset val="238"/>
    </font>
    <font>
      <u/>
      <sz val="11"/>
      <color theme="10"/>
      <name val="Calibri"/>
      <family val="2"/>
      <charset val="238"/>
      <scheme val="minor"/>
    </font>
    <font>
      <u/>
      <sz val="8"/>
      <color theme="10"/>
      <name val="Calibri"/>
      <family val="2"/>
      <charset val="238"/>
      <scheme val="minor"/>
    </font>
    <font>
      <sz val="8"/>
      <color theme="1"/>
      <name val="Calibri"/>
      <family val="2"/>
      <charset val="238"/>
      <scheme val="minor"/>
    </font>
    <font>
      <b/>
      <sz val="12"/>
      <name val="Tahoma"/>
      <family val="2"/>
      <charset val="238"/>
    </font>
    <font>
      <b/>
      <sz val="14"/>
      <name val="Arial CE"/>
      <family val="2"/>
      <charset val="238"/>
    </font>
    <font>
      <b/>
      <sz val="10"/>
      <color indexed="12"/>
      <name val="Arial CE"/>
      <family val="2"/>
      <charset val="238"/>
    </font>
    <font>
      <b/>
      <i/>
      <sz val="10"/>
      <color indexed="12"/>
      <name val="Arial CE"/>
      <family val="2"/>
      <charset val="238"/>
    </font>
    <font>
      <sz val="7"/>
      <name val="Arial CE"/>
      <charset val="238"/>
    </font>
    <font>
      <i/>
      <sz val="10"/>
      <name val="Arial CE"/>
      <charset val="238"/>
    </font>
    <font>
      <b/>
      <sz val="7"/>
      <name val="Arial CE"/>
      <charset val="238"/>
    </font>
    <font>
      <b/>
      <sz val="10"/>
      <color indexed="10"/>
      <name val="Arial CE"/>
      <family val="2"/>
      <charset val="238"/>
    </font>
    <font>
      <b/>
      <sz val="9"/>
      <name val="Arial CE"/>
      <charset val="238"/>
    </font>
    <font>
      <i/>
      <sz val="10"/>
      <name val="Arial CE"/>
      <family val="2"/>
      <charset val="238"/>
    </font>
    <font>
      <b/>
      <sz val="10"/>
      <name val="Tahoma"/>
      <family val="2"/>
    </font>
    <font>
      <b/>
      <sz val="10"/>
      <color indexed="8"/>
      <name val="Tahoma"/>
      <family val="2"/>
    </font>
    <font>
      <b/>
      <sz val="11"/>
      <color rgb="FF00B050"/>
      <name val="Calibri"/>
      <family val="2"/>
      <charset val="238"/>
      <scheme val="minor"/>
    </font>
    <font>
      <sz val="8"/>
      <color rgb="FF7030A0"/>
      <name val="Calibri"/>
      <family val="2"/>
      <charset val="238"/>
      <scheme val="minor"/>
    </font>
    <font>
      <sz val="11"/>
      <color theme="9" tint="-0.499984740745262"/>
      <name val="Calibri"/>
      <family val="2"/>
      <charset val="238"/>
      <scheme val="minor"/>
    </font>
    <font>
      <sz val="11"/>
      <color rgb="FFFF0000"/>
      <name val="Calibri"/>
      <family val="2"/>
      <charset val="238"/>
      <scheme val="minor"/>
    </font>
    <font>
      <b/>
      <u/>
      <sz val="9"/>
      <color rgb="FF000000"/>
      <name val="Calibri"/>
      <family val="2"/>
      <charset val="238"/>
    </font>
    <font>
      <b/>
      <sz val="8"/>
      <color theme="1"/>
      <name val="Calibri"/>
      <family val="2"/>
      <charset val="238"/>
      <scheme val="minor"/>
    </font>
    <font>
      <sz val="8"/>
      <color rgb="FF000000"/>
      <name val="Calibri"/>
      <family val="2"/>
      <charset val="238"/>
    </font>
    <font>
      <sz val="8"/>
      <name val="Calibri"/>
      <family val="2"/>
      <charset val="238"/>
    </font>
  </fonts>
  <fills count="19">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00"/>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5" tint="0.59999389629810485"/>
        <bgColor indexed="64"/>
      </patternFill>
    </fill>
    <fill>
      <patternFill patternType="solid">
        <fgColor theme="7"/>
        <bgColor indexed="64"/>
      </patternFill>
    </fill>
    <fill>
      <patternFill patternType="solid">
        <fgColor theme="8" tint="0.79998168889431442"/>
        <bgColor indexed="64"/>
      </patternFill>
    </fill>
    <fill>
      <patternFill patternType="solid">
        <fgColor indexed="43"/>
        <bgColor indexed="64"/>
      </patternFill>
    </fill>
    <fill>
      <patternFill patternType="solid">
        <fgColor indexed="2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59999389629810485"/>
        <bgColor indexed="64"/>
      </patternFill>
    </fill>
  </fills>
  <borders count="55">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12"/>
      </left>
      <right style="medium">
        <color indexed="12"/>
      </right>
      <top style="medium">
        <color indexed="12"/>
      </top>
      <bottom style="medium">
        <color indexed="12"/>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xf numFmtId="0" fontId="1" fillId="0" borderId="0"/>
    <xf numFmtId="0" fontId="13" fillId="0" borderId="0"/>
    <xf numFmtId="0" fontId="24" fillId="0" borderId="0" applyNumberFormat="0" applyFill="0" applyBorder="0" applyAlignment="0" applyProtection="0"/>
    <xf numFmtId="0" fontId="1" fillId="0" borderId="0"/>
  </cellStyleXfs>
  <cellXfs count="336">
    <xf numFmtId="0" fontId="0" fillId="0" borderId="0" xfId="0"/>
    <xf numFmtId="0" fontId="2" fillId="2" borderId="0" xfId="1" applyFont="1" applyFill="1" applyBorder="1"/>
    <xf numFmtId="0" fontId="3" fillId="2" borderId="0" xfId="1" applyFont="1" applyFill="1" applyBorder="1"/>
    <xf numFmtId="0" fontId="1" fillId="0" borderId="0" xfId="1" applyFont="1"/>
    <xf numFmtId="0" fontId="4" fillId="0" borderId="0" xfId="1" applyFont="1" applyBorder="1"/>
    <xf numFmtId="0" fontId="1" fillId="0" borderId="0" xfId="1" applyBorder="1"/>
    <xf numFmtId="0" fontId="1" fillId="0" borderId="0" xfId="1"/>
    <xf numFmtId="0" fontId="5" fillId="3" borderId="1" xfId="1" applyFont="1" applyFill="1" applyBorder="1"/>
    <xf numFmtId="0" fontId="5" fillId="3" borderId="2" xfId="1" applyFont="1" applyFill="1" applyBorder="1" applyAlignment="1">
      <alignment horizontal="center"/>
    </xf>
    <xf numFmtId="0" fontId="5" fillId="3" borderId="3" xfId="1" applyFont="1" applyFill="1" applyBorder="1" applyAlignment="1">
      <alignment horizontal="center"/>
    </xf>
    <xf numFmtId="0" fontId="1" fillId="0" borderId="0" xfId="1" applyFont="1" applyAlignment="1">
      <alignment horizontal="center" wrapText="1"/>
    </xf>
    <xf numFmtId="0" fontId="1" fillId="0" borderId="4" xfId="1" applyBorder="1"/>
    <xf numFmtId="0" fontId="6" fillId="0" borderId="5" xfId="1" applyFont="1" applyBorder="1"/>
    <xf numFmtId="0" fontId="6" fillId="0" borderId="6" xfId="1" applyFont="1" applyBorder="1" applyAlignment="1">
      <alignment horizontal="center"/>
    </xf>
    <xf numFmtId="0" fontId="1" fillId="0" borderId="7" xfId="1" applyBorder="1"/>
    <xf numFmtId="0" fontId="6" fillId="0" borderId="8" xfId="1" applyFont="1" applyBorder="1"/>
    <xf numFmtId="0" fontId="6" fillId="0" borderId="9" xfId="1" applyFont="1" applyBorder="1" applyAlignment="1">
      <alignment horizontal="center"/>
    </xf>
    <xf numFmtId="0" fontId="7" fillId="0" borderId="8" xfId="1" applyFont="1" applyBorder="1"/>
    <xf numFmtId="0" fontId="7" fillId="0" borderId="9" xfId="1" applyFont="1" applyBorder="1" applyAlignment="1">
      <alignment horizontal="center"/>
    </xf>
    <xf numFmtId="0" fontId="1" fillId="0" borderId="0" xfId="1" applyFont="1" applyBorder="1"/>
    <xf numFmtId="0" fontId="6" fillId="0" borderId="0" xfId="1" applyFont="1" applyBorder="1"/>
    <xf numFmtId="0" fontId="6" fillId="0" borderId="0" xfId="1" applyFont="1" applyBorder="1" applyAlignment="1">
      <alignment horizontal="center"/>
    </xf>
    <xf numFmtId="0" fontId="6" fillId="0" borderId="6" xfId="1" applyFont="1" applyBorder="1"/>
    <xf numFmtId="0" fontId="6" fillId="0" borderId="10" xfId="1" applyFont="1" applyBorder="1"/>
    <xf numFmtId="0" fontId="6" fillId="0" borderId="9" xfId="1" applyFont="1" applyBorder="1"/>
    <xf numFmtId="0" fontId="6" fillId="0" borderId="11" xfId="1" applyFont="1" applyBorder="1"/>
    <xf numFmtId="0" fontId="1" fillId="0" borderId="12" xfId="1" applyBorder="1"/>
    <xf numFmtId="0" fontId="6" fillId="0" borderId="13" xfId="1" applyFont="1" applyBorder="1"/>
    <xf numFmtId="0" fontId="6" fillId="0" borderId="14" xfId="1" applyFont="1" applyBorder="1"/>
    <xf numFmtId="0" fontId="1" fillId="0" borderId="0" xfId="1" applyFont="1" applyAlignment="1">
      <alignment horizontal="center"/>
    </xf>
    <xf numFmtId="0" fontId="2" fillId="2" borderId="15" xfId="1" applyFont="1" applyFill="1" applyBorder="1"/>
    <xf numFmtId="0" fontId="2" fillId="2" borderId="16" xfId="1" applyFont="1" applyFill="1" applyBorder="1"/>
    <xf numFmtId="0" fontId="1" fillId="2" borderId="16" xfId="1" applyFill="1" applyBorder="1"/>
    <xf numFmtId="0" fontId="1" fillId="2" borderId="3" xfId="1" applyFill="1" applyBorder="1"/>
    <xf numFmtId="0" fontId="2" fillId="2" borderId="17" xfId="1" applyFont="1" applyFill="1" applyBorder="1"/>
    <xf numFmtId="0" fontId="1" fillId="2" borderId="0" xfId="1" applyFill="1" applyBorder="1"/>
    <xf numFmtId="0" fontId="1" fillId="2" borderId="18" xfId="1" applyFill="1" applyBorder="1"/>
    <xf numFmtId="0" fontId="2" fillId="2" borderId="19" xfId="1" applyFont="1" applyFill="1" applyBorder="1"/>
    <xf numFmtId="0" fontId="2" fillId="2" borderId="20" xfId="1" applyFont="1" applyFill="1" applyBorder="1"/>
    <xf numFmtId="0" fontId="1" fillId="2" borderId="20" xfId="1" applyFill="1" applyBorder="1"/>
    <xf numFmtId="0" fontId="1" fillId="2" borderId="21" xfId="1" applyFill="1" applyBorder="1"/>
    <xf numFmtId="0" fontId="8" fillId="0" borderId="17" xfId="1" applyFont="1" applyBorder="1"/>
    <xf numFmtId="0" fontId="8" fillId="0" borderId="0" xfId="1" applyFont="1" applyBorder="1"/>
    <xf numFmtId="14" fontId="1" fillId="0" borderId="0" xfId="1" applyNumberFormat="1" applyBorder="1"/>
    <xf numFmtId="0" fontId="4" fillId="0" borderId="17" xfId="1" applyFont="1" applyBorder="1"/>
    <xf numFmtId="3" fontId="9" fillId="0" borderId="0" xfId="1" applyNumberFormat="1" applyFont="1" applyBorder="1" applyAlignment="1">
      <alignment horizontal="center"/>
    </xf>
    <xf numFmtId="3" fontId="9" fillId="0" borderId="0" xfId="1" applyNumberFormat="1" applyFont="1" applyBorder="1" applyAlignment="1">
      <alignment horizontal="left"/>
    </xf>
    <xf numFmtId="0" fontId="1" fillId="0" borderId="0" xfId="1" applyBorder="1" applyAlignment="1">
      <alignment wrapText="1"/>
    </xf>
    <xf numFmtId="0" fontId="6" fillId="0" borderId="24" xfId="1" applyFont="1" applyBorder="1"/>
    <xf numFmtId="0" fontId="1" fillId="0" borderId="8" xfId="1" applyBorder="1" applyAlignment="1">
      <alignment horizontal="center"/>
    </xf>
    <xf numFmtId="0" fontId="11" fillId="0" borderId="8" xfId="1" applyFont="1" applyBorder="1" applyAlignment="1">
      <alignment horizontal="center"/>
    </xf>
    <xf numFmtId="0" fontId="12" fillId="0" borderId="8" xfId="1" applyFont="1" applyBorder="1" applyAlignment="1">
      <alignment horizontal="center"/>
    </xf>
    <xf numFmtId="4" fontId="10" fillId="0" borderId="7" xfId="1" applyNumberFormat="1" applyFont="1" applyBorder="1"/>
    <xf numFmtId="4" fontId="10" fillId="0" borderId="8" xfId="1" applyNumberFormat="1" applyFont="1" applyBorder="1"/>
    <xf numFmtId="4" fontId="10" fillId="0" borderId="9" xfId="1" applyNumberFormat="1" applyFont="1" applyBorder="1"/>
    <xf numFmtId="4" fontId="10" fillId="0" borderId="24" xfId="1" applyNumberFormat="1" applyFont="1" applyBorder="1"/>
    <xf numFmtId="4" fontId="10" fillId="0" borderId="25" xfId="1" applyNumberFormat="1" applyFont="1" applyBorder="1"/>
    <xf numFmtId="4" fontId="10" fillId="0" borderId="23" xfId="1" applyNumberFormat="1" applyFont="1" applyBorder="1"/>
    <xf numFmtId="4" fontId="14" fillId="0" borderId="11" xfId="1" applyNumberFormat="1" applyFont="1" applyBorder="1"/>
    <xf numFmtId="0" fontId="15" fillId="0" borderId="24" xfId="1" applyFont="1" applyBorder="1"/>
    <xf numFmtId="0" fontId="15" fillId="0" borderId="27" xfId="1" applyFont="1" applyBorder="1"/>
    <xf numFmtId="0" fontId="1" fillId="0" borderId="28" xfId="1" applyBorder="1" applyAlignment="1">
      <alignment horizontal="center"/>
    </xf>
    <xf numFmtId="0" fontId="11" fillId="0" borderId="28" xfId="1" applyFont="1" applyBorder="1" applyAlignment="1">
      <alignment horizontal="center"/>
    </xf>
    <xf numFmtId="0" fontId="12" fillId="0" borderId="28" xfId="1" applyFont="1" applyBorder="1" applyAlignment="1">
      <alignment horizontal="center"/>
    </xf>
    <xf numFmtId="4" fontId="10" fillId="0" borderId="12" xfId="1" applyNumberFormat="1" applyFont="1" applyBorder="1"/>
    <xf numFmtId="4" fontId="10" fillId="0" borderId="28" xfId="1" applyNumberFormat="1" applyFont="1" applyBorder="1"/>
    <xf numFmtId="4" fontId="10" fillId="0" borderId="13" xfId="1" applyNumberFormat="1" applyFont="1" applyBorder="1"/>
    <xf numFmtId="4" fontId="10" fillId="0" borderId="27" xfId="1" applyNumberFormat="1" applyFont="1" applyBorder="1"/>
    <xf numFmtId="4" fontId="10" fillId="0" borderId="29" xfId="1" applyNumberFormat="1" applyFont="1" applyBorder="1"/>
    <xf numFmtId="4" fontId="10" fillId="0" borderId="26" xfId="1" applyNumberFormat="1" applyFont="1" applyBorder="1"/>
    <xf numFmtId="4" fontId="14" fillId="0" borderId="14" xfId="1" applyNumberFormat="1" applyFont="1" applyBorder="1"/>
    <xf numFmtId="0" fontId="11" fillId="0" borderId="0" xfId="1" applyFont="1" applyAlignment="1">
      <alignment horizontal="center"/>
    </xf>
    <xf numFmtId="0" fontId="11" fillId="0" borderId="0" xfId="1" applyFont="1"/>
    <xf numFmtId="4" fontId="1" fillId="0" borderId="0" xfId="1" applyNumberFormat="1"/>
    <xf numFmtId="4" fontId="14" fillId="0" borderId="0" xfId="1" applyNumberFormat="1" applyFont="1"/>
    <xf numFmtId="0" fontId="1" fillId="3" borderId="15" xfId="1" applyFill="1" applyBorder="1"/>
    <xf numFmtId="0" fontId="1" fillId="3" borderId="16" xfId="1" applyFill="1" applyBorder="1"/>
    <xf numFmtId="0" fontId="6" fillId="3" borderId="16" xfId="1" applyFont="1" applyFill="1" applyBorder="1"/>
    <xf numFmtId="0" fontId="1" fillId="3" borderId="22" xfId="1" applyFill="1" applyBorder="1" applyAlignment="1">
      <alignment horizontal="center"/>
    </xf>
    <xf numFmtId="0" fontId="1" fillId="3" borderId="17" xfId="1" applyFill="1" applyBorder="1"/>
    <xf numFmtId="0" fontId="1" fillId="3" borderId="0" xfId="1" applyFill="1" applyBorder="1"/>
    <xf numFmtId="0" fontId="6" fillId="3" borderId="0" xfId="1" applyFont="1" applyFill="1" applyBorder="1"/>
    <xf numFmtId="0" fontId="1" fillId="3" borderId="30" xfId="1" applyFill="1" applyBorder="1" applyAlignment="1">
      <alignment horizontal="center"/>
    </xf>
    <xf numFmtId="4" fontId="16" fillId="0" borderId="0" xfId="1" applyNumberFormat="1" applyFont="1"/>
    <xf numFmtId="0" fontId="17" fillId="12" borderId="0" xfId="1" applyFont="1" applyFill="1" applyBorder="1" applyAlignment="1">
      <alignment horizontal="center" vertical="center"/>
    </xf>
    <xf numFmtId="0" fontId="10" fillId="0" borderId="0" xfId="1" applyFont="1"/>
    <xf numFmtId="3" fontId="18" fillId="0" borderId="0" xfId="2" applyNumberFormat="1" applyFont="1"/>
    <xf numFmtId="0" fontId="1" fillId="3" borderId="19" xfId="1" applyFill="1" applyBorder="1"/>
    <xf numFmtId="0" fontId="1" fillId="3" borderId="20" xfId="1" applyFill="1" applyBorder="1"/>
    <xf numFmtId="0" fontId="6" fillId="3" borderId="20" xfId="1" applyFont="1" applyFill="1" applyBorder="1"/>
    <xf numFmtId="0" fontId="1" fillId="3" borderId="31" xfId="1" applyFill="1" applyBorder="1" applyAlignment="1">
      <alignment horizontal="center"/>
    </xf>
    <xf numFmtId="0" fontId="17" fillId="8" borderId="0" xfId="1" applyFont="1" applyFill="1" applyBorder="1" applyAlignment="1">
      <alignment horizontal="center" vertical="center"/>
    </xf>
    <xf numFmtId="0" fontId="1" fillId="0" borderId="0" xfId="1" applyFont="1" applyAlignment="1">
      <alignment horizontal="right"/>
    </xf>
    <xf numFmtId="0" fontId="19" fillId="0" borderId="0" xfId="1" applyFont="1"/>
    <xf numFmtId="14" fontId="17" fillId="12" borderId="1" xfId="1" applyNumberFormat="1" applyFont="1" applyFill="1" applyBorder="1" applyAlignment="1">
      <alignment horizontal="center" vertical="center"/>
    </xf>
    <xf numFmtId="0" fontId="17" fillId="12" borderId="2" xfId="1" applyFont="1" applyFill="1" applyBorder="1" applyAlignment="1">
      <alignment horizontal="center" vertical="center"/>
    </xf>
    <xf numFmtId="0" fontId="20" fillId="0" borderId="4" xfId="1" applyFont="1" applyBorder="1" applyAlignment="1">
      <alignment horizontal="justify" vertical="center"/>
    </xf>
    <xf numFmtId="0" fontId="20" fillId="0" borderId="6" xfId="1" applyFont="1" applyBorder="1" applyAlignment="1">
      <alignment horizontal="justify" vertical="center"/>
    </xf>
    <xf numFmtId="0" fontId="21" fillId="0" borderId="0" xfId="1" applyFont="1"/>
    <xf numFmtId="4" fontId="5" fillId="0" borderId="0" xfId="1" applyNumberFormat="1" applyFont="1"/>
    <xf numFmtId="0" fontId="20" fillId="0" borderId="7" xfId="1" applyFont="1" applyBorder="1" applyAlignment="1">
      <alignment horizontal="justify" vertical="center"/>
    </xf>
    <xf numFmtId="0" fontId="20" fillId="0" borderId="9" xfId="1" applyFont="1" applyBorder="1" applyAlignment="1">
      <alignment horizontal="justify" vertical="center"/>
    </xf>
    <xf numFmtId="0" fontId="22" fillId="0" borderId="0" xfId="1" applyFont="1"/>
    <xf numFmtId="0" fontId="23" fillId="0" borderId="0" xfId="1" applyFont="1"/>
    <xf numFmtId="0" fontId="25" fillId="0" borderId="0" xfId="3" applyFont="1"/>
    <xf numFmtId="0" fontId="26" fillId="0" borderId="0" xfId="1" applyFont="1"/>
    <xf numFmtId="0" fontId="17" fillId="0" borderId="12" xfId="1" applyFont="1" applyBorder="1" applyAlignment="1">
      <alignment horizontal="justify" vertical="center"/>
    </xf>
    <xf numFmtId="0" fontId="24" fillId="0" borderId="0" xfId="3"/>
    <xf numFmtId="0" fontId="4" fillId="13" borderId="15" xfId="2" applyFont="1" applyFill="1" applyBorder="1" applyAlignment="1">
      <alignment horizontal="left"/>
    </xf>
    <xf numFmtId="0" fontId="4" fillId="13" borderId="16" xfId="2" applyFont="1" applyFill="1" applyBorder="1" applyAlignment="1">
      <alignment horizontal="left"/>
    </xf>
    <xf numFmtId="0" fontId="4" fillId="13" borderId="16" xfId="2" applyFont="1" applyFill="1" applyBorder="1"/>
    <xf numFmtId="0" fontId="27" fillId="13" borderId="16" xfId="2" applyFont="1" applyFill="1" applyBorder="1"/>
    <xf numFmtId="0" fontId="4" fillId="13" borderId="3" xfId="2" applyFont="1" applyFill="1" applyBorder="1"/>
    <xf numFmtId="0" fontId="28" fillId="0" borderId="0" xfId="2" applyFont="1"/>
    <xf numFmtId="0" fontId="13" fillId="0" borderId="17" xfId="2" applyBorder="1"/>
    <xf numFmtId="1" fontId="13" fillId="0" borderId="0" xfId="2" applyNumberFormat="1" applyBorder="1" applyAlignment="1">
      <alignment horizontal="left"/>
    </xf>
    <xf numFmtId="0" fontId="13" fillId="0" borderId="0" xfId="2" applyBorder="1"/>
    <xf numFmtId="20" fontId="13" fillId="0" borderId="0" xfId="2" applyNumberFormat="1" applyBorder="1" applyAlignment="1">
      <alignment horizontal="right"/>
    </xf>
    <xf numFmtId="0" fontId="21" fillId="0" borderId="0" xfId="2" applyFont="1" applyBorder="1"/>
    <xf numFmtId="0" fontId="13" fillId="0" borderId="18" xfId="2" applyBorder="1"/>
    <xf numFmtId="0" fontId="13" fillId="0" borderId="0" xfId="2"/>
    <xf numFmtId="0" fontId="13" fillId="0" borderId="19" xfId="2" applyBorder="1"/>
    <xf numFmtId="1" fontId="13" fillId="0" borderId="20" xfId="2" applyNumberFormat="1" applyBorder="1" applyAlignment="1">
      <alignment horizontal="left"/>
    </xf>
    <xf numFmtId="0" fontId="13" fillId="0" borderId="20" xfId="2" applyBorder="1"/>
    <xf numFmtId="0" fontId="21" fillId="0" borderId="20" xfId="2" applyFont="1" applyBorder="1"/>
    <xf numFmtId="0" fontId="13" fillId="0" borderId="21" xfId="2" applyBorder="1"/>
    <xf numFmtId="0" fontId="4" fillId="14" borderId="32" xfId="2" applyFont="1" applyFill="1" applyBorder="1"/>
    <xf numFmtId="0" fontId="4" fillId="14" borderId="33" xfId="2" applyFont="1" applyFill="1" applyBorder="1"/>
    <xf numFmtId="0" fontId="13" fillId="14" borderId="33" xfId="2" applyFill="1" applyBorder="1"/>
    <xf numFmtId="0" fontId="4" fillId="14" borderId="34" xfId="2" applyFont="1" applyFill="1" applyBorder="1"/>
    <xf numFmtId="0" fontId="29" fillId="14" borderId="32" xfId="2" applyFont="1" applyFill="1" applyBorder="1"/>
    <xf numFmtId="164" fontId="13" fillId="14" borderId="33" xfId="2" applyNumberFormat="1" applyFill="1" applyBorder="1"/>
    <xf numFmtId="20" fontId="13" fillId="14" borderId="33" xfId="2" applyNumberFormat="1" applyFill="1" applyBorder="1"/>
    <xf numFmtId="20" fontId="13" fillId="14" borderId="34" xfId="2" applyNumberFormat="1" applyFill="1" applyBorder="1" applyAlignment="1">
      <alignment horizontal="right"/>
    </xf>
    <xf numFmtId="0" fontId="13" fillId="0" borderId="32" xfId="2" applyBorder="1"/>
    <xf numFmtId="0" fontId="13" fillId="0" borderId="33" xfId="2" applyBorder="1"/>
    <xf numFmtId="0" fontId="3" fillId="0" borderId="33" xfId="2" applyFont="1" applyFill="1" applyBorder="1"/>
    <xf numFmtId="20" fontId="13" fillId="0" borderId="33" xfId="2" applyNumberFormat="1" applyBorder="1"/>
    <xf numFmtId="20" fontId="13" fillId="0" borderId="34" xfId="2" applyNumberFormat="1" applyBorder="1"/>
    <xf numFmtId="0" fontId="4" fillId="14" borderId="16" xfId="2" applyFont="1" applyFill="1" applyBorder="1" applyAlignment="1">
      <alignment horizontal="right"/>
    </xf>
    <xf numFmtId="0" fontId="4" fillId="14" borderId="20" xfId="2" applyFont="1" applyFill="1" applyBorder="1" applyAlignment="1">
      <alignment horizontal="right"/>
    </xf>
    <xf numFmtId="0" fontId="4" fillId="14" borderId="20" xfId="2" applyFont="1" applyFill="1" applyBorder="1" applyAlignment="1">
      <alignment horizontal="center"/>
    </xf>
    <xf numFmtId="0" fontId="4" fillId="14" borderId="21" xfId="2" applyFont="1" applyFill="1" applyBorder="1" applyAlignment="1">
      <alignment horizontal="center"/>
    </xf>
    <xf numFmtId="0" fontId="4" fillId="14" borderId="19" xfId="2" applyFont="1" applyFill="1" applyBorder="1" applyAlignment="1">
      <alignment horizontal="center"/>
    </xf>
    <xf numFmtId="164" fontId="30" fillId="14" borderId="33" xfId="2" applyNumberFormat="1" applyFont="1" applyFill="1" applyBorder="1"/>
    <xf numFmtId="0" fontId="13" fillId="0" borderId="32" xfId="2" applyBorder="1" applyAlignment="1">
      <alignment horizontal="left"/>
    </xf>
    <xf numFmtId="0" fontId="13" fillId="0" borderId="33" xfId="2" applyBorder="1" applyAlignment="1">
      <alignment horizontal="left"/>
    </xf>
    <xf numFmtId="20" fontId="13" fillId="0" borderId="34" xfId="2" applyNumberFormat="1" applyBorder="1" applyAlignment="1">
      <alignment horizontal="right"/>
    </xf>
    <xf numFmtId="0" fontId="13" fillId="0" borderId="15" xfId="2" applyBorder="1"/>
    <xf numFmtId="20" fontId="13" fillId="0" borderId="3" xfId="2" applyNumberFormat="1" applyBorder="1"/>
    <xf numFmtId="0" fontId="13" fillId="0" borderId="17" xfId="2" applyFont="1" applyBorder="1" applyAlignment="1">
      <alignment horizontal="left"/>
    </xf>
    <xf numFmtId="0" fontId="13" fillId="0" borderId="0" xfId="2" applyFont="1" applyBorder="1" applyAlignment="1">
      <alignment horizontal="left"/>
    </xf>
    <xf numFmtId="164" fontId="13" fillId="0" borderId="0" xfId="2" applyNumberFormat="1" applyBorder="1"/>
    <xf numFmtId="2" fontId="13" fillId="0" borderId="0" xfId="2" applyNumberFormat="1" applyBorder="1" applyAlignment="1">
      <alignment horizontal="right"/>
    </xf>
    <xf numFmtId="20" fontId="13" fillId="0" borderId="0" xfId="2" applyNumberFormat="1" applyBorder="1"/>
    <xf numFmtId="20" fontId="13" fillId="0" borderId="18" xfId="2" applyNumberFormat="1" applyBorder="1" applyAlignment="1">
      <alignment horizontal="right"/>
    </xf>
    <xf numFmtId="0" fontId="31" fillId="0" borderId="15" xfId="2" applyFont="1" applyBorder="1"/>
    <xf numFmtId="20" fontId="31" fillId="0" borderId="3" xfId="2" applyNumberFormat="1" applyFont="1" applyBorder="1"/>
    <xf numFmtId="0" fontId="13" fillId="0" borderId="17" xfId="2" applyBorder="1" applyAlignment="1">
      <alignment horizontal="left"/>
    </xf>
    <xf numFmtId="0" fontId="32" fillId="0" borderId="0" xfId="2" applyFont="1" applyBorder="1" applyAlignment="1">
      <alignment horizontal="left"/>
    </xf>
    <xf numFmtId="20" fontId="13" fillId="0" borderId="18" xfId="2" applyNumberFormat="1" applyBorder="1"/>
    <xf numFmtId="0" fontId="31" fillId="0" borderId="17" xfId="2" applyFont="1" applyBorder="1"/>
    <xf numFmtId="20" fontId="31" fillId="0" borderId="18" xfId="2" applyNumberFormat="1" applyFont="1" applyBorder="1"/>
    <xf numFmtId="0" fontId="31" fillId="0" borderId="18" xfId="2" applyFont="1" applyBorder="1"/>
    <xf numFmtId="0" fontId="32" fillId="0" borderId="0" xfId="2" applyFont="1" applyBorder="1"/>
    <xf numFmtId="0" fontId="13" fillId="0" borderId="0" xfId="2" applyBorder="1" applyAlignment="1">
      <alignment horizontal="left"/>
    </xf>
    <xf numFmtId="0" fontId="31" fillId="0" borderId="19" xfId="2" applyFont="1" applyBorder="1"/>
    <xf numFmtId="20" fontId="31" fillId="0" borderId="21" xfId="2" applyNumberFormat="1" applyFont="1" applyBorder="1"/>
    <xf numFmtId="0" fontId="33" fillId="14" borderId="15" xfId="2" applyFont="1" applyFill="1" applyBorder="1" applyAlignment="1">
      <alignment horizontal="center"/>
    </xf>
    <xf numFmtId="0" fontId="33" fillId="14" borderId="3" xfId="2" applyFont="1" applyFill="1" applyBorder="1" applyAlignment="1">
      <alignment horizontal="center"/>
    </xf>
    <xf numFmtId="20" fontId="31" fillId="0" borderId="19" xfId="2" applyNumberFormat="1" applyFont="1" applyBorder="1"/>
    <xf numFmtId="0" fontId="33" fillId="14" borderId="17" xfId="2" applyFont="1" applyFill="1" applyBorder="1" applyAlignment="1">
      <alignment horizontal="center"/>
    </xf>
    <xf numFmtId="0" fontId="33" fillId="14" borderId="18" xfId="2" applyFont="1" applyFill="1" applyBorder="1" applyAlignment="1">
      <alignment horizontal="center"/>
    </xf>
    <xf numFmtId="164" fontId="13" fillId="0" borderId="0" xfId="2" applyNumberFormat="1" applyFont="1" applyBorder="1"/>
    <xf numFmtId="2" fontId="13" fillId="0" borderId="0" xfId="2" applyNumberFormat="1" applyFont="1" applyBorder="1" applyAlignment="1">
      <alignment horizontal="right"/>
    </xf>
    <xf numFmtId="20" fontId="13" fillId="0" borderId="0" xfId="2" applyNumberFormat="1" applyFont="1" applyBorder="1"/>
    <xf numFmtId="0" fontId="13" fillId="0" borderId="0" xfId="2" applyFont="1"/>
    <xf numFmtId="0" fontId="33" fillId="14" borderId="19" xfId="2" applyFont="1" applyFill="1" applyBorder="1" applyAlignment="1">
      <alignment horizontal="center"/>
    </xf>
    <xf numFmtId="0" fontId="33" fillId="14" borderId="21" xfId="2" applyFont="1" applyFill="1" applyBorder="1" applyAlignment="1">
      <alignment horizontal="center"/>
    </xf>
    <xf numFmtId="0" fontId="3" fillId="0" borderId="15" xfId="2" applyFont="1" applyBorder="1"/>
    <xf numFmtId="0" fontId="3" fillId="0" borderId="16" xfId="2" applyFont="1" applyBorder="1"/>
    <xf numFmtId="164" fontId="13" fillId="0" borderId="16" xfId="2" applyNumberFormat="1" applyBorder="1"/>
    <xf numFmtId="2" fontId="13" fillId="0" borderId="16" xfId="2" applyNumberFormat="1" applyBorder="1" applyAlignment="1">
      <alignment horizontal="right"/>
    </xf>
    <xf numFmtId="20" fontId="13" fillId="0" borderId="16" xfId="2" applyNumberFormat="1" applyBorder="1"/>
    <xf numFmtId="0" fontId="31" fillId="0" borderId="0" xfId="2" applyFont="1"/>
    <xf numFmtId="0" fontId="34" fillId="14" borderId="32" xfId="2" applyFont="1" applyFill="1" applyBorder="1"/>
    <xf numFmtId="0" fontId="13" fillId="0" borderId="16" xfId="2" applyBorder="1"/>
    <xf numFmtId="0" fontId="3" fillId="0" borderId="16" xfId="2" applyFont="1" applyFill="1" applyBorder="1"/>
    <xf numFmtId="0" fontId="8" fillId="0" borderId="17" xfId="2" applyFont="1" applyBorder="1"/>
    <xf numFmtId="0" fontId="8" fillId="0" borderId="0" xfId="2" applyFont="1" applyBorder="1" applyAlignment="1">
      <alignment horizontal="left"/>
    </xf>
    <xf numFmtId="0" fontId="8" fillId="0" borderId="0" xfId="2" applyFont="1" applyBorder="1"/>
    <xf numFmtId="164" fontId="8" fillId="0" borderId="0" xfId="2" applyNumberFormat="1" applyFont="1" applyBorder="1"/>
    <xf numFmtId="20" fontId="8" fillId="0" borderId="0" xfId="2" applyNumberFormat="1" applyFont="1" applyBorder="1"/>
    <xf numFmtId="0" fontId="8" fillId="0" borderId="18" xfId="2" applyFont="1" applyBorder="1"/>
    <xf numFmtId="0" fontId="35" fillId="0" borderId="0" xfId="2" applyFont="1" applyBorder="1"/>
    <xf numFmtId="164" fontId="35" fillId="0" borderId="0" xfId="2" applyNumberFormat="1" applyFont="1" applyBorder="1"/>
    <xf numFmtId="0" fontId="8" fillId="0" borderId="19" xfId="2" applyFont="1" applyBorder="1"/>
    <xf numFmtId="0" fontId="8" fillId="0" borderId="20" xfId="2" applyFont="1" applyBorder="1"/>
    <xf numFmtId="164" fontId="8" fillId="0" borderId="20" xfId="2" applyNumberFormat="1" applyFont="1" applyBorder="1"/>
    <xf numFmtId="0" fontId="8" fillId="0" borderId="21" xfId="2" applyFont="1" applyBorder="1"/>
    <xf numFmtId="0" fontId="8" fillId="0" borderId="0" xfId="2" applyFont="1"/>
    <xf numFmtId="0" fontId="18" fillId="0" borderId="17" xfId="2" applyFont="1" applyBorder="1" applyAlignment="1">
      <alignment horizontal="left"/>
    </xf>
    <xf numFmtId="20" fontId="31" fillId="0" borderId="17" xfId="2" applyNumberFormat="1" applyFont="1" applyBorder="1"/>
    <xf numFmtId="0" fontId="13" fillId="0" borderId="17" xfId="2" applyFont="1" applyBorder="1"/>
    <xf numFmtId="0" fontId="13" fillId="0" borderId="0" xfId="2" applyFont="1" applyBorder="1"/>
    <xf numFmtId="0" fontId="33" fillId="14" borderId="32" xfId="2" applyFont="1" applyFill="1" applyBorder="1" applyAlignment="1">
      <alignment horizontal="center"/>
    </xf>
    <xf numFmtId="0" fontId="33" fillId="14" borderId="34" xfId="2" applyFont="1" applyFill="1" applyBorder="1" applyAlignment="1">
      <alignment horizontal="center"/>
    </xf>
    <xf numFmtId="0" fontId="31" fillId="0" borderId="0" xfId="2" applyFont="1" applyBorder="1"/>
    <xf numFmtId="20" fontId="31" fillId="0" borderId="0" xfId="2" applyNumberFormat="1" applyFont="1" applyBorder="1"/>
    <xf numFmtId="0" fontId="4" fillId="0" borderId="0" xfId="2" applyFont="1"/>
    <xf numFmtId="0" fontId="9" fillId="3" borderId="35" xfId="2" applyFont="1" applyFill="1" applyBorder="1" applyAlignment="1">
      <alignment horizontal="center" vertical="center" wrapText="1"/>
    </xf>
    <xf numFmtId="0" fontId="13" fillId="3" borderId="35" xfId="2" applyFill="1" applyBorder="1" applyAlignment="1">
      <alignment horizontal="center" wrapText="1"/>
    </xf>
    <xf numFmtId="0" fontId="13" fillId="3" borderId="35" xfId="2" applyFill="1" applyBorder="1" applyAlignment="1">
      <alignment wrapText="1"/>
    </xf>
    <xf numFmtId="0" fontId="4" fillId="3" borderId="32" xfId="2" applyFont="1" applyFill="1" applyBorder="1"/>
    <xf numFmtId="0" fontId="13" fillId="3" borderId="33" xfId="2" applyFill="1" applyBorder="1"/>
    <xf numFmtId="0" fontId="4" fillId="3" borderId="34" xfId="2" applyFont="1" applyFill="1" applyBorder="1" applyAlignment="1">
      <alignment horizontal="left"/>
    </xf>
    <xf numFmtId="0" fontId="36" fillId="0" borderId="17" xfId="2" applyFont="1" applyBorder="1"/>
    <xf numFmtId="0" fontId="4" fillId="0" borderId="0" xfId="2" applyFont="1" applyBorder="1"/>
    <xf numFmtId="0" fontId="37" fillId="0" borderId="18" xfId="2" applyFont="1" applyBorder="1" applyAlignment="1">
      <alignment horizontal="justify" wrapText="1"/>
    </xf>
    <xf numFmtId="0" fontId="38" fillId="0" borderId="18" xfId="2" applyFont="1" applyBorder="1" applyAlignment="1">
      <alignment horizontal="justify" wrapText="1"/>
    </xf>
    <xf numFmtId="0" fontId="4" fillId="0" borderId="20" xfId="2" applyFont="1" applyBorder="1"/>
    <xf numFmtId="0" fontId="38" fillId="0" borderId="21" xfId="2" applyFont="1" applyBorder="1" applyAlignment="1">
      <alignment horizontal="justify"/>
    </xf>
    <xf numFmtId="0" fontId="4" fillId="0" borderId="0" xfId="2" applyFont="1" applyFill="1" applyBorder="1"/>
    <xf numFmtId="0" fontId="38" fillId="0" borderId="0" xfId="2" applyFont="1" applyFill="1" applyBorder="1" applyAlignment="1">
      <alignment horizontal="justify"/>
    </xf>
    <xf numFmtId="0" fontId="13" fillId="0" borderId="0" xfId="2" applyFont="1" applyFill="1" applyBorder="1"/>
    <xf numFmtId="0" fontId="9" fillId="0" borderId="0" xfId="2" applyFont="1"/>
    <xf numFmtId="0" fontId="5" fillId="0" borderId="0" xfId="1" applyFont="1"/>
    <xf numFmtId="0" fontId="39" fillId="0" borderId="0" xfId="1" applyFont="1"/>
    <xf numFmtId="0" fontId="1" fillId="15" borderId="8" xfId="1" applyFill="1" applyBorder="1" applyAlignment="1">
      <alignment horizontal="center"/>
    </xf>
    <xf numFmtId="0" fontId="1" fillId="0" borderId="8" xfId="1" applyBorder="1"/>
    <xf numFmtId="3" fontId="1" fillId="0" borderId="8" xfId="1" applyNumberFormat="1" applyBorder="1"/>
    <xf numFmtId="0" fontId="1" fillId="16" borderId="8" xfId="1" applyFill="1" applyBorder="1"/>
    <xf numFmtId="3" fontId="1" fillId="16" borderId="8" xfId="1" applyNumberFormat="1" applyFill="1" applyBorder="1"/>
    <xf numFmtId="3" fontId="5" fillId="16" borderId="8" xfId="1" applyNumberFormat="1" applyFont="1" applyFill="1" applyBorder="1"/>
    <xf numFmtId="165" fontId="1" fillId="0" borderId="8" xfId="1" applyNumberFormat="1" applyBorder="1"/>
    <xf numFmtId="3" fontId="5" fillId="0" borderId="8" xfId="1" applyNumberFormat="1" applyFont="1" applyFill="1" applyBorder="1"/>
    <xf numFmtId="0" fontId="1" fillId="12" borderId="8" xfId="1" applyFill="1" applyBorder="1"/>
    <xf numFmtId="3" fontId="1" fillId="12" borderId="8" xfId="1" applyNumberFormat="1" applyFill="1" applyBorder="1"/>
    <xf numFmtId="3" fontId="5" fillId="12" borderId="8" xfId="1" applyNumberFormat="1" applyFont="1" applyFill="1" applyBorder="1"/>
    <xf numFmtId="0" fontId="1" fillId="0" borderId="8" xfId="1" applyBorder="1" applyAlignment="1">
      <alignment wrapText="1"/>
    </xf>
    <xf numFmtId="166" fontId="5" fillId="0" borderId="8" xfId="1" applyNumberFormat="1" applyFont="1" applyFill="1" applyBorder="1"/>
    <xf numFmtId="166" fontId="26" fillId="0" borderId="8" xfId="1" applyNumberFormat="1" applyFont="1" applyBorder="1"/>
    <xf numFmtId="166" fontId="40" fillId="0" borderId="8" xfId="1" applyNumberFormat="1" applyFont="1" applyBorder="1"/>
    <xf numFmtId="0" fontId="1" fillId="0" borderId="25" xfId="1" applyBorder="1" applyAlignment="1">
      <alignment horizontal="center"/>
    </xf>
    <xf numFmtId="0" fontId="1" fillId="0" borderId="36" xfId="1" applyBorder="1" applyAlignment="1">
      <alignment horizontal="center"/>
    </xf>
    <xf numFmtId="0" fontId="1" fillId="0" borderId="24" xfId="1" applyBorder="1" applyAlignment="1">
      <alignment horizontal="center"/>
    </xf>
    <xf numFmtId="0" fontId="5" fillId="17" borderId="8" xfId="1" applyFont="1" applyFill="1" applyBorder="1" applyAlignment="1">
      <alignment wrapText="1"/>
    </xf>
    <xf numFmtId="3" fontId="5" fillId="17" borderId="39" xfId="1" applyNumberFormat="1" applyFont="1" applyFill="1" applyBorder="1"/>
    <xf numFmtId="0" fontId="41" fillId="0" borderId="0" xfId="1" applyFont="1"/>
    <xf numFmtId="0" fontId="5" fillId="6" borderId="4" xfId="1" applyFont="1" applyFill="1" applyBorder="1" applyAlignment="1">
      <alignment wrapText="1"/>
    </xf>
    <xf numFmtId="3" fontId="5" fillId="9" borderId="5" xfId="1" applyNumberFormat="1" applyFont="1" applyFill="1" applyBorder="1"/>
    <xf numFmtId="3" fontId="5" fillId="18" borderId="5" xfId="1" applyNumberFormat="1" applyFont="1" applyFill="1" applyBorder="1"/>
    <xf numFmtId="3" fontId="5" fillId="6" borderId="6" xfId="1" applyNumberFormat="1" applyFont="1" applyFill="1" applyBorder="1"/>
    <xf numFmtId="0" fontId="42" fillId="0" borderId="8" xfId="1" applyFont="1" applyBorder="1" applyAlignment="1">
      <alignment horizontal="center" wrapText="1"/>
    </xf>
    <xf numFmtId="0" fontId="1" fillId="18" borderId="8" xfId="1" applyFill="1" applyBorder="1" applyAlignment="1">
      <alignment horizontal="center" wrapText="1"/>
    </xf>
    <xf numFmtId="0" fontId="1" fillId="0" borderId="9" xfId="1" applyBorder="1" applyAlignment="1">
      <alignment horizontal="center" wrapText="1"/>
    </xf>
    <xf numFmtId="0" fontId="1" fillId="9" borderId="8" xfId="1" applyFill="1" applyBorder="1"/>
    <xf numFmtId="0" fontId="1" fillId="18" borderId="8" xfId="1" applyFill="1" applyBorder="1"/>
    <xf numFmtId="0" fontId="1" fillId="0" borderId="9" xfId="1" applyBorder="1"/>
    <xf numFmtId="0" fontId="1" fillId="0" borderId="28" xfId="1" applyBorder="1"/>
    <xf numFmtId="0" fontId="1" fillId="0" borderId="13" xfId="1" applyBorder="1"/>
    <xf numFmtId="0" fontId="43" fillId="0" borderId="0" xfId="4" applyFont="1" applyAlignment="1">
      <alignment horizontal="left" vertical="center"/>
    </xf>
    <xf numFmtId="0" fontId="1" fillId="0" borderId="0" xfId="4"/>
    <xf numFmtId="0" fontId="44" fillId="0" borderId="0" xfId="4" applyFont="1"/>
    <xf numFmtId="0" fontId="45" fillId="0" borderId="0" xfId="4" applyFont="1" applyAlignment="1">
      <alignment horizontal="justify" vertical="center"/>
    </xf>
    <xf numFmtId="0" fontId="45" fillId="0" borderId="0" xfId="1" applyFont="1" applyAlignment="1">
      <alignment horizontal="justify" vertical="center"/>
    </xf>
    <xf numFmtId="0" fontId="46" fillId="0" borderId="0" xfId="4" applyFont="1" applyAlignment="1">
      <alignment horizontal="justify" vertical="center"/>
    </xf>
    <xf numFmtId="0" fontId="46" fillId="0" borderId="0" xfId="1" applyFont="1" applyAlignment="1">
      <alignment horizontal="justify" vertical="center"/>
    </xf>
    <xf numFmtId="0" fontId="6" fillId="0" borderId="41" xfId="1" applyFont="1" applyBorder="1"/>
    <xf numFmtId="0" fontId="1" fillId="0" borderId="39" xfId="1" applyBorder="1" applyAlignment="1">
      <alignment horizontal="center"/>
    </xf>
    <xf numFmtId="0" fontId="11" fillId="0" borderId="39" xfId="1" applyFont="1" applyBorder="1" applyAlignment="1">
      <alignment horizontal="center"/>
    </xf>
    <xf numFmtId="0" fontId="12" fillId="0" borderId="39" xfId="1" applyFont="1" applyBorder="1" applyAlignment="1">
      <alignment horizontal="center"/>
    </xf>
    <xf numFmtId="4" fontId="10" fillId="0" borderId="44" xfId="1" applyNumberFormat="1" applyFont="1" applyBorder="1"/>
    <xf numFmtId="4" fontId="10" fillId="0" borderId="39" xfId="1" applyNumberFormat="1" applyFont="1" applyBorder="1"/>
    <xf numFmtId="4" fontId="10" fillId="0" borderId="42" xfId="1" applyNumberFormat="1" applyFont="1" applyBorder="1"/>
    <xf numFmtId="4" fontId="10" fillId="0" borderId="41" xfId="1" applyNumberFormat="1" applyFont="1" applyBorder="1"/>
    <xf numFmtId="4" fontId="10" fillId="0" borderId="43" xfId="1" applyNumberFormat="1" applyFont="1" applyBorder="1"/>
    <xf numFmtId="4" fontId="10" fillId="0" borderId="40" xfId="1" applyNumberFormat="1" applyFont="1" applyBorder="1"/>
    <xf numFmtId="4" fontId="14" fillId="0" borderId="45" xfId="1" applyNumberFormat="1" applyFont="1" applyBorder="1"/>
    <xf numFmtId="0" fontId="1" fillId="3" borderId="46" xfId="1" applyFill="1" applyBorder="1" applyAlignment="1">
      <alignment horizontal="left" wrapText="1"/>
    </xf>
    <xf numFmtId="0" fontId="1" fillId="3" borderId="47" xfId="1" applyFill="1" applyBorder="1" applyAlignment="1">
      <alignment horizontal="center" wrapText="1"/>
    </xf>
    <xf numFmtId="0" fontId="1" fillId="3" borderId="49" xfId="1" applyFill="1" applyBorder="1" applyAlignment="1">
      <alignment horizontal="center" wrapText="1"/>
    </xf>
    <xf numFmtId="4" fontId="10" fillId="4" borderId="50" xfId="1" applyNumberFormat="1" applyFont="1" applyFill="1" applyBorder="1" applyAlignment="1">
      <alignment horizontal="center" wrapText="1"/>
    </xf>
    <xf numFmtId="4" fontId="10" fillId="4" borderId="49" xfId="1" applyNumberFormat="1" applyFont="1" applyFill="1" applyBorder="1" applyAlignment="1">
      <alignment horizontal="center" wrapText="1"/>
    </xf>
    <xf numFmtId="4" fontId="10" fillId="4" borderId="48" xfId="1" applyNumberFormat="1" applyFont="1" applyFill="1" applyBorder="1" applyAlignment="1">
      <alignment horizontal="center" wrapText="1"/>
    </xf>
    <xf numFmtId="4" fontId="10" fillId="4" borderId="47" xfId="1" applyNumberFormat="1" applyFont="1" applyFill="1" applyBorder="1" applyAlignment="1">
      <alignment horizontal="center" wrapText="1"/>
    </xf>
    <xf numFmtId="4" fontId="10" fillId="4" borderId="51" xfId="1" applyNumberFormat="1" applyFont="1" applyFill="1" applyBorder="1" applyAlignment="1">
      <alignment horizontal="center" wrapText="1"/>
    </xf>
    <xf numFmtId="4" fontId="10" fillId="5" borderId="46" xfId="1" applyNumberFormat="1" applyFont="1" applyFill="1" applyBorder="1" applyAlignment="1">
      <alignment horizontal="center" wrapText="1"/>
    </xf>
    <xf numFmtId="4" fontId="10" fillId="5" borderId="34" xfId="1" applyNumberFormat="1" applyFont="1" applyFill="1" applyBorder="1" applyAlignment="1">
      <alignment horizontal="center" wrapText="1"/>
    </xf>
    <xf numFmtId="0" fontId="1" fillId="3" borderId="32" xfId="1" applyFill="1" applyBorder="1" applyAlignment="1">
      <alignment horizontal="left" wrapText="1"/>
    </xf>
    <xf numFmtId="0" fontId="1" fillId="0" borderId="52" xfId="1" applyFont="1" applyBorder="1" applyAlignment="1">
      <alignment horizontal="center"/>
    </xf>
    <xf numFmtId="0" fontId="1" fillId="0" borderId="53" xfId="1" applyFont="1" applyBorder="1" applyAlignment="1">
      <alignment horizontal="center"/>
    </xf>
    <xf numFmtId="0" fontId="1" fillId="0" borderId="54" xfId="1" applyFont="1" applyBorder="1" applyAlignment="1">
      <alignment horizontal="center"/>
    </xf>
    <xf numFmtId="0" fontId="1" fillId="6" borderId="40" xfId="1" applyFill="1" applyBorder="1"/>
    <xf numFmtId="0" fontId="1" fillId="6" borderId="23" xfId="1" applyFill="1" applyBorder="1"/>
    <xf numFmtId="0" fontId="1" fillId="7" borderId="23" xfId="1" applyFill="1" applyBorder="1"/>
    <xf numFmtId="0" fontId="1" fillId="8" borderId="23" xfId="1" applyFill="1" applyBorder="1"/>
    <xf numFmtId="0" fontId="1" fillId="9" borderId="23" xfId="1" applyFill="1" applyBorder="1" applyAlignment="1">
      <alignment horizontal="center"/>
    </xf>
    <xf numFmtId="0" fontId="1" fillId="10" borderId="23" xfId="1" applyFill="1" applyBorder="1"/>
    <xf numFmtId="0" fontId="1" fillId="11" borderId="23" xfId="1" applyFill="1" applyBorder="1" applyAlignment="1">
      <alignment horizontal="center"/>
    </xf>
    <xf numFmtId="0" fontId="1" fillId="11" borderId="26" xfId="1" applyFill="1" applyBorder="1" applyAlignment="1">
      <alignment horizontal="center"/>
    </xf>
    <xf numFmtId="0" fontId="1" fillId="3" borderId="46" xfId="1" applyFill="1" applyBorder="1" applyAlignment="1">
      <alignment horizontal="center" wrapText="1"/>
    </xf>
    <xf numFmtId="0" fontId="6" fillId="0" borderId="40" xfId="1" applyFont="1" applyBorder="1"/>
    <xf numFmtId="0" fontId="6" fillId="0" borderId="23" xfId="1" applyFont="1" applyBorder="1"/>
    <xf numFmtId="0" fontId="6" fillId="0" borderId="26" xfId="1" applyFont="1" applyBorder="1"/>
    <xf numFmtId="0" fontId="20" fillId="0" borderId="13" xfId="1" applyFont="1" applyBorder="1" applyAlignment="1">
      <alignment horizontal="justify" vertical="center"/>
    </xf>
    <xf numFmtId="20" fontId="13" fillId="0" borderId="0" xfId="2" applyNumberFormat="1" applyBorder="1" applyAlignment="1">
      <alignment horizontal="left"/>
    </xf>
    <xf numFmtId="20" fontId="13" fillId="0" borderId="21" xfId="2" applyNumberFormat="1" applyBorder="1"/>
    <xf numFmtId="0" fontId="4" fillId="14" borderId="32" xfId="2" applyFont="1" applyFill="1" applyBorder="1" applyAlignment="1">
      <alignment horizontal="center"/>
    </xf>
    <xf numFmtId="0" fontId="4" fillId="14" borderId="34" xfId="2" applyFont="1" applyFill="1" applyBorder="1" applyAlignment="1">
      <alignment horizontal="center"/>
    </xf>
    <xf numFmtId="20" fontId="13" fillId="0" borderId="15" xfId="2" applyNumberFormat="1" applyFont="1" applyBorder="1"/>
    <xf numFmtId="20" fontId="13" fillId="0" borderId="19" xfId="2" applyNumberFormat="1" applyFont="1" applyBorder="1"/>
    <xf numFmtId="0" fontId="18" fillId="0" borderId="32" xfId="2" applyFont="1" applyBorder="1" applyAlignment="1">
      <alignment horizontal="left"/>
    </xf>
    <xf numFmtId="0" fontId="32" fillId="0" borderId="33" xfId="2" applyFont="1" applyBorder="1"/>
    <xf numFmtId="164" fontId="13" fillId="0" borderId="33" xfId="2" applyNumberFormat="1" applyBorder="1"/>
    <xf numFmtId="2" fontId="13" fillId="0" borderId="33" xfId="2" applyNumberFormat="1" applyBorder="1" applyAlignment="1">
      <alignment horizontal="right"/>
    </xf>
    <xf numFmtId="0" fontId="26" fillId="0" borderId="0" xfId="1" applyFont="1" applyBorder="1"/>
    <xf numFmtId="0" fontId="26" fillId="0" borderId="0" xfId="1" applyFont="1" applyBorder="1" applyAlignment="1">
      <alignment wrapText="1"/>
    </xf>
    <xf numFmtId="10" fontId="26" fillId="0" borderId="0" xfId="1" applyNumberFormat="1" applyFont="1" applyBorder="1"/>
    <xf numFmtId="0" fontId="4" fillId="14" borderId="15" xfId="2" applyFont="1" applyFill="1" applyBorder="1" applyAlignment="1">
      <alignment horizontal="center" vertical="center"/>
    </xf>
    <xf numFmtId="0" fontId="4" fillId="14" borderId="19" xfId="2" applyFont="1" applyFill="1" applyBorder="1" applyAlignment="1">
      <alignment horizontal="center" vertical="center"/>
    </xf>
    <xf numFmtId="0" fontId="4" fillId="14" borderId="16" xfId="2" applyFont="1" applyFill="1" applyBorder="1" applyAlignment="1">
      <alignment horizontal="center" vertical="center"/>
    </xf>
    <xf numFmtId="0" fontId="4" fillId="14" borderId="20" xfId="2" applyFont="1" applyFill="1" applyBorder="1" applyAlignment="1">
      <alignment horizontal="center" vertical="center"/>
    </xf>
    <xf numFmtId="0" fontId="4" fillId="14" borderId="16" xfId="2" applyFont="1" applyFill="1" applyBorder="1" applyAlignment="1">
      <alignment horizontal="center"/>
    </xf>
    <xf numFmtId="0" fontId="4" fillId="14" borderId="3" xfId="2" applyFont="1" applyFill="1" applyBorder="1" applyAlignment="1">
      <alignment horizontal="center"/>
    </xf>
    <xf numFmtId="0" fontId="4" fillId="14" borderId="15" xfId="2" applyFont="1" applyFill="1" applyBorder="1" applyAlignment="1">
      <alignment horizontal="center"/>
    </xf>
    <xf numFmtId="0" fontId="1" fillId="8" borderId="25" xfId="1" applyFill="1" applyBorder="1" applyAlignment="1"/>
    <xf numFmtId="0" fontId="1" fillId="8" borderId="36" xfId="1" applyFill="1" applyBorder="1" applyAlignment="1"/>
    <xf numFmtId="0" fontId="1" fillId="8" borderId="24" xfId="1" applyFill="1" applyBorder="1" applyAlignment="1"/>
    <xf numFmtId="3" fontId="1" fillId="0" borderId="37" xfId="1" applyNumberFormat="1" applyBorder="1" applyAlignment="1">
      <alignment horizontal="center"/>
    </xf>
    <xf numFmtId="3" fontId="1" fillId="0" borderId="38" xfId="1" applyNumberFormat="1" applyBorder="1" applyAlignment="1">
      <alignment horizontal="center"/>
    </xf>
    <xf numFmtId="3" fontId="1" fillId="0" borderId="39" xfId="1" applyNumberFormat="1" applyBorder="1" applyAlignment="1">
      <alignment horizontal="center"/>
    </xf>
    <xf numFmtId="0" fontId="1" fillId="8" borderId="15" xfId="1" applyFill="1" applyBorder="1" applyAlignment="1">
      <alignment horizontal="center"/>
    </xf>
    <xf numFmtId="0" fontId="1" fillId="8" borderId="16" xfId="1" applyFill="1" applyBorder="1" applyAlignment="1">
      <alignment horizontal="center"/>
    </xf>
    <xf numFmtId="0" fontId="1" fillId="8" borderId="3" xfId="1" applyFill="1" applyBorder="1" applyAlignment="1">
      <alignment horizontal="center"/>
    </xf>
    <xf numFmtId="0" fontId="0" fillId="3" borderId="35" xfId="2" applyFont="1" applyFill="1" applyBorder="1" applyAlignment="1">
      <alignment wrapText="1"/>
    </xf>
  </cellXfs>
  <cellStyles count="5">
    <cellStyle name="Hypertextový odkaz" xfId="3" builtinId="8"/>
    <cellStyle name="Normální" xfId="0" builtinId="0"/>
    <cellStyle name="Normální 2" xfId="1"/>
    <cellStyle name="Normální 2 2" xfId="2"/>
    <cellStyle name="Normální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824282</xdr:colOff>
      <xdr:row>12</xdr:row>
      <xdr:rowOff>76199</xdr:rowOff>
    </xdr:from>
    <xdr:to>
      <xdr:col>9</xdr:col>
      <xdr:colOff>938582</xdr:colOff>
      <xdr:row>15</xdr:row>
      <xdr:rowOff>88409</xdr:rowOff>
    </xdr:to>
    <xdr:sp macro="" textlink="">
      <xdr:nvSpPr>
        <xdr:cNvPr id="2" name="Šipka doprava se zářezem 1"/>
        <xdr:cNvSpPr/>
      </xdr:nvSpPr>
      <xdr:spPr>
        <a:xfrm rot="16200000">
          <a:off x="7738089" y="2344492"/>
          <a:ext cx="497985" cy="114300"/>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9</xdr:col>
      <xdr:colOff>881432</xdr:colOff>
      <xdr:row>20</xdr:row>
      <xdr:rowOff>38100</xdr:rowOff>
    </xdr:from>
    <xdr:to>
      <xdr:col>9</xdr:col>
      <xdr:colOff>995732</xdr:colOff>
      <xdr:row>22</xdr:row>
      <xdr:rowOff>107291</xdr:rowOff>
    </xdr:to>
    <xdr:sp macro="" textlink="">
      <xdr:nvSpPr>
        <xdr:cNvPr id="3" name="Šipka doprava se zářezem 2"/>
        <xdr:cNvSpPr/>
      </xdr:nvSpPr>
      <xdr:spPr>
        <a:xfrm rot="16200000">
          <a:off x="7847711" y="3568371"/>
          <a:ext cx="393041" cy="114300"/>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763466</xdr:colOff>
      <xdr:row>29</xdr:row>
      <xdr:rowOff>139951</xdr:rowOff>
    </xdr:from>
    <xdr:to>
      <xdr:col>8</xdr:col>
      <xdr:colOff>868241</xdr:colOff>
      <xdr:row>33</xdr:row>
      <xdr:rowOff>37631</xdr:rowOff>
    </xdr:to>
    <xdr:sp macro="" textlink="">
      <xdr:nvSpPr>
        <xdr:cNvPr id="8" name="Šipka doprava se zářezem 7"/>
        <xdr:cNvSpPr/>
      </xdr:nvSpPr>
      <xdr:spPr>
        <a:xfrm rot="5400000">
          <a:off x="7020164" y="5227528"/>
          <a:ext cx="545380" cy="104775"/>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9</xdr:col>
      <xdr:colOff>652832</xdr:colOff>
      <xdr:row>29</xdr:row>
      <xdr:rowOff>104775</xdr:rowOff>
    </xdr:from>
    <xdr:to>
      <xdr:col>9</xdr:col>
      <xdr:colOff>762002</xdr:colOff>
      <xdr:row>33</xdr:row>
      <xdr:rowOff>19049</xdr:rowOff>
    </xdr:to>
    <xdr:sp macro="" textlink="">
      <xdr:nvSpPr>
        <xdr:cNvPr id="9" name="Šipka doprava se zářezem 8"/>
        <xdr:cNvSpPr/>
      </xdr:nvSpPr>
      <xdr:spPr>
        <a:xfrm rot="16200000">
          <a:off x="7617805" y="5198452"/>
          <a:ext cx="561974" cy="109170"/>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948108</xdr:colOff>
      <xdr:row>20</xdr:row>
      <xdr:rowOff>28575</xdr:rowOff>
    </xdr:from>
    <xdr:to>
      <xdr:col>9</xdr:col>
      <xdr:colOff>1062408</xdr:colOff>
      <xdr:row>22</xdr:row>
      <xdr:rowOff>97766</xdr:rowOff>
    </xdr:to>
    <xdr:sp macro="" textlink="">
      <xdr:nvSpPr>
        <xdr:cNvPr id="3" name="Šipka doprava se zářezem 2"/>
        <xdr:cNvSpPr/>
      </xdr:nvSpPr>
      <xdr:spPr>
        <a:xfrm rot="16200000">
          <a:off x="8562087" y="3558846"/>
          <a:ext cx="393041" cy="114300"/>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1106366</xdr:colOff>
      <xdr:row>20</xdr:row>
      <xdr:rowOff>25645</xdr:rowOff>
    </xdr:from>
    <xdr:to>
      <xdr:col>8</xdr:col>
      <xdr:colOff>1211141</xdr:colOff>
      <xdr:row>22</xdr:row>
      <xdr:rowOff>85250</xdr:rowOff>
    </xdr:to>
    <xdr:sp macro="" textlink="">
      <xdr:nvSpPr>
        <xdr:cNvPr id="4" name="Šipka doprava se zářezem 3"/>
        <xdr:cNvSpPr/>
      </xdr:nvSpPr>
      <xdr:spPr>
        <a:xfrm rot="5400000">
          <a:off x="7444026" y="3555885"/>
          <a:ext cx="383455" cy="104775"/>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763466</xdr:colOff>
      <xdr:row>29</xdr:row>
      <xdr:rowOff>139951</xdr:rowOff>
    </xdr:from>
    <xdr:to>
      <xdr:col>8</xdr:col>
      <xdr:colOff>868241</xdr:colOff>
      <xdr:row>33</xdr:row>
      <xdr:rowOff>37631</xdr:rowOff>
    </xdr:to>
    <xdr:sp macro="" textlink="">
      <xdr:nvSpPr>
        <xdr:cNvPr id="5" name="Šipka doprava se zářezem 4"/>
        <xdr:cNvSpPr/>
      </xdr:nvSpPr>
      <xdr:spPr>
        <a:xfrm rot="5400000">
          <a:off x="7020164" y="5227528"/>
          <a:ext cx="545380" cy="104775"/>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9</xdr:col>
      <xdr:colOff>871907</xdr:colOff>
      <xdr:row>29</xdr:row>
      <xdr:rowOff>142875</xdr:rowOff>
    </xdr:from>
    <xdr:to>
      <xdr:col>9</xdr:col>
      <xdr:colOff>990602</xdr:colOff>
      <xdr:row>33</xdr:row>
      <xdr:rowOff>57149</xdr:rowOff>
    </xdr:to>
    <xdr:sp macro="" textlink="">
      <xdr:nvSpPr>
        <xdr:cNvPr id="6" name="Šipka doprava se zářezem 5"/>
        <xdr:cNvSpPr/>
      </xdr:nvSpPr>
      <xdr:spPr>
        <a:xfrm rot="16200000">
          <a:off x="8403618" y="5231789"/>
          <a:ext cx="561974" cy="118695"/>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9</xdr:col>
      <xdr:colOff>910007</xdr:colOff>
      <xdr:row>12</xdr:row>
      <xdr:rowOff>133349</xdr:rowOff>
    </xdr:from>
    <xdr:to>
      <xdr:col>9</xdr:col>
      <xdr:colOff>1024307</xdr:colOff>
      <xdr:row>15</xdr:row>
      <xdr:rowOff>145559</xdr:rowOff>
    </xdr:to>
    <xdr:sp macro="" textlink="">
      <xdr:nvSpPr>
        <xdr:cNvPr id="7" name="Šipka doprava se zářezem 6"/>
        <xdr:cNvSpPr/>
      </xdr:nvSpPr>
      <xdr:spPr>
        <a:xfrm rot="16200000">
          <a:off x="8471514" y="2401642"/>
          <a:ext cx="497985" cy="114300"/>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624257</xdr:colOff>
      <xdr:row>13</xdr:row>
      <xdr:rowOff>0</xdr:rowOff>
    </xdr:from>
    <xdr:to>
      <xdr:col>9</xdr:col>
      <xdr:colOff>738557</xdr:colOff>
      <xdr:row>16</xdr:row>
      <xdr:rowOff>69191</xdr:rowOff>
    </xdr:to>
    <xdr:sp macro="" textlink="">
      <xdr:nvSpPr>
        <xdr:cNvPr id="2" name="Šipka doprava se zářezem 1"/>
        <xdr:cNvSpPr/>
      </xdr:nvSpPr>
      <xdr:spPr>
        <a:xfrm rot="16200000">
          <a:off x="8271574" y="2449183"/>
          <a:ext cx="554966" cy="114300"/>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925391</xdr:colOff>
      <xdr:row>11</xdr:row>
      <xdr:rowOff>63745</xdr:rowOff>
    </xdr:from>
    <xdr:to>
      <xdr:col>8</xdr:col>
      <xdr:colOff>1030166</xdr:colOff>
      <xdr:row>13</xdr:row>
      <xdr:rowOff>123350</xdr:rowOff>
    </xdr:to>
    <xdr:sp macro="" textlink="">
      <xdr:nvSpPr>
        <xdr:cNvPr id="3" name="Šipka doprava se zářezem 2"/>
        <xdr:cNvSpPr/>
      </xdr:nvSpPr>
      <xdr:spPr>
        <a:xfrm rot="5400000">
          <a:off x="7263051" y="2108085"/>
          <a:ext cx="383455" cy="104775"/>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925391</xdr:colOff>
      <xdr:row>19</xdr:row>
      <xdr:rowOff>63745</xdr:rowOff>
    </xdr:from>
    <xdr:to>
      <xdr:col>8</xdr:col>
      <xdr:colOff>1030166</xdr:colOff>
      <xdr:row>21</xdr:row>
      <xdr:rowOff>123350</xdr:rowOff>
    </xdr:to>
    <xdr:sp macro="" textlink="">
      <xdr:nvSpPr>
        <xdr:cNvPr id="4" name="Šipka doprava se zářezem 3"/>
        <xdr:cNvSpPr/>
      </xdr:nvSpPr>
      <xdr:spPr>
        <a:xfrm rot="5400000">
          <a:off x="7263051" y="3422535"/>
          <a:ext cx="383455" cy="104775"/>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400050</xdr:colOff>
      <xdr:row>30</xdr:row>
      <xdr:rowOff>114300</xdr:rowOff>
    </xdr:from>
    <xdr:to>
      <xdr:col>4</xdr:col>
      <xdr:colOff>476250</xdr:colOff>
      <xdr:row>30</xdr:row>
      <xdr:rowOff>114300</xdr:rowOff>
    </xdr:to>
    <xdr:cxnSp macro="">
      <xdr:nvCxnSpPr>
        <xdr:cNvPr id="2" name="Přímá spojnice se šipkou 1"/>
        <xdr:cNvCxnSpPr/>
      </xdr:nvCxnSpPr>
      <xdr:spPr>
        <a:xfrm>
          <a:off x="1381125" y="7191375"/>
          <a:ext cx="3143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381000</xdr:colOff>
      <xdr:row>31</xdr:row>
      <xdr:rowOff>95250</xdr:rowOff>
    </xdr:from>
    <xdr:to>
      <xdr:col>4</xdr:col>
      <xdr:colOff>466725</xdr:colOff>
      <xdr:row>31</xdr:row>
      <xdr:rowOff>95250</xdr:rowOff>
    </xdr:to>
    <xdr:cxnSp macro="">
      <xdr:nvCxnSpPr>
        <xdr:cNvPr id="3" name="Přímá spojnice se šipkou 2"/>
        <xdr:cNvCxnSpPr/>
      </xdr:nvCxnSpPr>
      <xdr:spPr>
        <a:xfrm>
          <a:off x="2362200" y="7362825"/>
          <a:ext cx="21526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390526</xdr:colOff>
      <xdr:row>32</xdr:row>
      <xdr:rowOff>114300</xdr:rowOff>
    </xdr:from>
    <xdr:to>
      <xdr:col>5</xdr:col>
      <xdr:colOff>0</xdr:colOff>
      <xdr:row>32</xdr:row>
      <xdr:rowOff>114300</xdr:rowOff>
    </xdr:to>
    <xdr:cxnSp macro="">
      <xdr:nvCxnSpPr>
        <xdr:cNvPr id="5" name="Přímá spojnice se šipkou 4"/>
        <xdr:cNvCxnSpPr/>
      </xdr:nvCxnSpPr>
      <xdr:spPr>
        <a:xfrm flipH="1">
          <a:off x="4438651" y="7572375"/>
          <a:ext cx="87629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495300</xdr:colOff>
      <xdr:row>34</xdr:row>
      <xdr:rowOff>171450</xdr:rowOff>
    </xdr:from>
    <xdr:to>
      <xdr:col>5</xdr:col>
      <xdr:colOff>0</xdr:colOff>
      <xdr:row>34</xdr:row>
      <xdr:rowOff>171450</xdr:rowOff>
    </xdr:to>
    <xdr:cxnSp macro="">
      <xdr:nvCxnSpPr>
        <xdr:cNvPr id="7" name="Přímá spojnice se šipkou 6"/>
        <xdr:cNvCxnSpPr/>
      </xdr:nvCxnSpPr>
      <xdr:spPr>
        <a:xfrm flipH="1">
          <a:off x="3543300" y="8010525"/>
          <a:ext cx="17526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fo@otavatour.cz"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0"/>
  <sheetViews>
    <sheetView workbookViewId="0">
      <selection activeCell="C5" sqref="C5"/>
    </sheetView>
  </sheetViews>
  <sheetFormatPr defaultRowHeight="15" x14ac:dyDescent="0.25"/>
  <cols>
    <col min="1" max="1" width="6.7109375" style="3" customWidth="1"/>
    <col min="2" max="2" width="33.7109375" style="3" customWidth="1"/>
    <col min="3" max="4" width="14.42578125" style="29" customWidth="1"/>
    <col min="5" max="256" width="9.140625" style="3"/>
    <col min="257" max="257" width="6.7109375" style="3" customWidth="1"/>
    <col min="258" max="258" width="33.7109375" style="3" customWidth="1"/>
    <col min="259" max="260" width="14.42578125" style="3" customWidth="1"/>
    <col min="261" max="512" width="9.140625" style="3"/>
    <col min="513" max="513" width="6.7109375" style="3" customWidth="1"/>
    <col min="514" max="514" width="33.7109375" style="3" customWidth="1"/>
    <col min="515" max="516" width="14.42578125" style="3" customWidth="1"/>
    <col min="517" max="768" width="9.140625" style="3"/>
    <col min="769" max="769" width="6.7109375" style="3" customWidth="1"/>
    <col min="770" max="770" width="33.7109375" style="3" customWidth="1"/>
    <col min="771" max="772" width="14.42578125" style="3" customWidth="1"/>
    <col min="773" max="1024" width="9.140625" style="3"/>
    <col min="1025" max="1025" width="6.7109375" style="3" customWidth="1"/>
    <col min="1026" max="1026" width="33.7109375" style="3" customWidth="1"/>
    <col min="1027" max="1028" width="14.42578125" style="3" customWidth="1"/>
    <col min="1029" max="1280" width="9.140625" style="3"/>
    <col min="1281" max="1281" width="6.7109375" style="3" customWidth="1"/>
    <col min="1282" max="1282" width="33.7109375" style="3" customWidth="1"/>
    <col min="1283" max="1284" width="14.42578125" style="3" customWidth="1"/>
    <col min="1285" max="1536" width="9.140625" style="3"/>
    <col min="1537" max="1537" width="6.7109375" style="3" customWidth="1"/>
    <col min="1538" max="1538" width="33.7109375" style="3" customWidth="1"/>
    <col min="1539" max="1540" width="14.42578125" style="3" customWidth="1"/>
    <col min="1541" max="1792" width="9.140625" style="3"/>
    <col min="1793" max="1793" width="6.7109375" style="3" customWidth="1"/>
    <col min="1794" max="1794" width="33.7109375" style="3" customWidth="1"/>
    <col min="1795" max="1796" width="14.42578125" style="3" customWidth="1"/>
    <col min="1797" max="2048" width="9.140625" style="3"/>
    <col min="2049" max="2049" width="6.7109375" style="3" customWidth="1"/>
    <col min="2050" max="2050" width="33.7109375" style="3" customWidth="1"/>
    <col min="2051" max="2052" width="14.42578125" style="3" customWidth="1"/>
    <col min="2053" max="2304" width="9.140625" style="3"/>
    <col min="2305" max="2305" width="6.7109375" style="3" customWidth="1"/>
    <col min="2306" max="2306" width="33.7109375" style="3" customWidth="1"/>
    <col min="2307" max="2308" width="14.42578125" style="3" customWidth="1"/>
    <col min="2309" max="2560" width="9.140625" style="3"/>
    <col min="2561" max="2561" width="6.7109375" style="3" customWidth="1"/>
    <col min="2562" max="2562" width="33.7109375" style="3" customWidth="1"/>
    <col min="2563" max="2564" width="14.42578125" style="3" customWidth="1"/>
    <col min="2565" max="2816" width="9.140625" style="3"/>
    <col min="2817" max="2817" width="6.7109375" style="3" customWidth="1"/>
    <col min="2818" max="2818" width="33.7109375" style="3" customWidth="1"/>
    <col min="2819" max="2820" width="14.42578125" style="3" customWidth="1"/>
    <col min="2821" max="3072" width="9.140625" style="3"/>
    <col min="3073" max="3073" width="6.7109375" style="3" customWidth="1"/>
    <col min="3074" max="3074" width="33.7109375" style="3" customWidth="1"/>
    <col min="3075" max="3076" width="14.42578125" style="3" customWidth="1"/>
    <col min="3077" max="3328" width="9.140625" style="3"/>
    <col min="3329" max="3329" width="6.7109375" style="3" customWidth="1"/>
    <col min="3330" max="3330" width="33.7109375" style="3" customWidth="1"/>
    <col min="3331" max="3332" width="14.42578125" style="3" customWidth="1"/>
    <col min="3333" max="3584" width="9.140625" style="3"/>
    <col min="3585" max="3585" width="6.7109375" style="3" customWidth="1"/>
    <col min="3586" max="3586" width="33.7109375" style="3" customWidth="1"/>
    <col min="3587" max="3588" width="14.42578125" style="3" customWidth="1"/>
    <col min="3589" max="3840" width="9.140625" style="3"/>
    <col min="3841" max="3841" width="6.7109375" style="3" customWidth="1"/>
    <col min="3842" max="3842" width="33.7109375" style="3" customWidth="1"/>
    <col min="3843" max="3844" width="14.42578125" style="3" customWidth="1"/>
    <col min="3845" max="4096" width="9.140625" style="3"/>
    <col min="4097" max="4097" width="6.7109375" style="3" customWidth="1"/>
    <col min="4098" max="4098" width="33.7109375" style="3" customWidth="1"/>
    <col min="4099" max="4100" width="14.42578125" style="3" customWidth="1"/>
    <col min="4101" max="4352" width="9.140625" style="3"/>
    <col min="4353" max="4353" width="6.7109375" style="3" customWidth="1"/>
    <col min="4354" max="4354" width="33.7109375" style="3" customWidth="1"/>
    <col min="4355" max="4356" width="14.42578125" style="3" customWidth="1"/>
    <col min="4357" max="4608" width="9.140625" style="3"/>
    <col min="4609" max="4609" width="6.7109375" style="3" customWidth="1"/>
    <col min="4610" max="4610" width="33.7109375" style="3" customWidth="1"/>
    <col min="4611" max="4612" width="14.42578125" style="3" customWidth="1"/>
    <col min="4613" max="4864" width="9.140625" style="3"/>
    <col min="4865" max="4865" width="6.7109375" style="3" customWidth="1"/>
    <col min="4866" max="4866" width="33.7109375" style="3" customWidth="1"/>
    <col min="4867" max="4868" width="14.42578125" style="3" customWidth="1"/>
    <col min="4869" max="5120" width="9.140625" style="3"/>
    <col min="5121" max="5121" width="6.7109375" style="3" customWidth="1"/>
    <col min="5122" max="5122" width="33.7109375" style="3" customWidth="1"/>
    <col min="5123" max="5124" width="14.42578125" style="3" customWidth="1"/>
    <col min="5125" max="5376" width="9.140625" style="3"/>
    <col min="5377" max="5377" width="6.7109375" style="3" customWidth="1"/>
    <col min="5378" max="5378" width="33.7109375" style="3" customWidth="1"/>
    <col min="5379" max="5380" width="14.42578125" style="3" customWidth="1"/>
    <col min="5381" max="5632" width="9.140625" style="3"/>
    <col min="5633" max="5633" width="6.7109375" style="3" customWidth="1"/>
    <col min="5634" max="5634" width="33.7109375" style="3" customWidth="1"/>
    <col min="5635" max="5636" width="14.42578125" style="3" customWidth="1"/>
    <col min="5637" max="5888" width="9.140625" style="3"/>
    <col min="5889" max="5889" width="6.7109375" style="3" customWidth="1"/>
    <col min="5890" max="5890" width="33.7109375" style="3" customWidth="1"/>
    <col min="5891" max="5892" width="14.42578125" style="3" customWidth="1"/>
    <col min="5893" max="6144" width="9.140625" style="3"/>
    <col min="6145" max="6145" width="6.7109375" style="3" customWidth="1"/>
    <col min="6146" max="6146" width="33.7109375" style="3" customWidth="1"/>
    <col min="6147" max="6148" width="14.42578125" style="3" customWidth="1"/>
    <col min="6149" max="6400" width="9.140625" style="3"/>
    <col min="6401" max="6401" width="6.7109375" style="3" customWidth="1"/>
    <col min="6402" max="6402" width="33.7109375" style="3" customWidth="1"/>
    <col min="6403" max="6404" width="14.42578125" style="3" customWidth="1"/>
    <col min="6405" max="6656" width="9.140625" style="3"/>
    <col min="6657" max="6657" width="6.7109375" style="3" customWidth="1"/>
    <col min="6658" max="6658" width="33.7109375" style="3" customWidth="1"/>
    <col min="6659" max="6660" width="14.42578125" style="3" customWidth="1"/>
    <col min="6661" max="6912" width="9.140625" style="3"/>
    <col min="6913" max="6913" width="6.7109375" style="3" customWidth="1"/>
    <col min="6914" max="6914" width="33.7109375" style="3" customWidth="1"/>
    <col min="6915" max="6916" width="14.42578125" style="3" customWidth="1"/>
    <col min="6917" max="7168" width="9.140625" style="3"/>
    <col min="7169" max="7169" width="6.7109375" style="3" customWidth="1"/>
    <col min="7170" max="7170" width="33.7109375" style="3" customWidth="1"/>
    <col min="7171" max="7172" width="14.42578125" style="3" customWidth="1"/>
    <col min="7173" max="7424" width="9.140625" style="3"/>
    <col min="7425" max="7425" width="6.7109375" style="3" customWidth="1"/>
    <col min="7426" max="7426" width="33.7109375" style="3" customWidth="1"/>
    <col min="7427" max="7428" width="14.42578125" style="3" customWidth="1"/>
    <col min="7429" max="7680" width="9.140625" style="3"/>
    <col min="7681" max="7681" width="6.7109375" style="3" customWidth="1"/>
    <col min="7682" max="7682" width="33.7109375" style="3" customWidth="1"/>
    <col min="7683" max="7684" width="14.42578125" style="3" customWidth="1"/>
    <col min="7685" max="7936" width="9.140625" style="3"/>
    <col min="7937" max="7937" width="6.7109375" style="3" customWidth="1"/>
    <col min="7938" max="7938" width="33.7109375" style="3" customWidth="1"/>
    <col min="7939" max="7940" width="14.42578125" style="3" customWidth="1"/>
    <col min="7941" max="8192" width="9.140625" style="3"/>
    <col min="8193" max="8193" width="6.7109375" style="3" customWidth="1"/>
    <col min="8194" max="8194" width="33.7109375" style="3" customWidth="1"/>
    <col min="8195" max="8196" width="14.42578125" style="3" customWidth="1"/>
    <col min="8197" max="8448" width="9.140625" style="3"/>
    <col min="8449" max="8449" width="6.7109375" style="3" customWidth="1"/>
    <col min="8450" max="8450" width="33.7109375" style="3" customWidth="1"/>
    <col min="8451" max="8452" width="14.42578125" style="3" customWidth="1"/>
    <col min="8453" max="8704" width="9.140625" style="3"/>
    <col min="8705" max="8705" width="6.7109375" style="3" customWidth="1"/>
    <col min="8706" max="8706" width="33.7109375" style="3" customWidth="1"/>
    <col min="8707" max="8708" width="14.42578125" style="3" customWidth="1"/>
    <col min="8709" max="8960" width="9.140625" style="3"/>
    <col min="8961" max="8961" width="6.7109375" style="3" customWidth="1"/>
    <col min="8962" max="8962" width="33.7109375" style="3" customWidth="1"/>
    <col min="8963" max="8964" width="14.42578125" style="3" customWidth="1"/>
    <col min="8965" max="9216" width="9.140625" style="3"/>
    <col min="9217" max="9217" width="6.7109375" style="3" customWidth="1"/>
    <col min="9218" max="9218" width="33.7109375" style="3" customWidth="1"/>
    <col min="9219" max="9220" width="14.42578125" style="3" customWidth="1"/>
    <col min="9221" max="9472" width="9.140625" style="3"/>
    <col min="9473" max="9473" width="6.7109375" style="3" customWidth="1"/>
    <col min="9474" max="9474" width="33.7109375" style="3" customWidth="1"/>
    <col min="9475" max="9476" width="14.42578125" style="3" customWidth="1"/>
    <col min="9477" max="9728" width="9.140625" style="3"/>
    <col min="9729" max="9729" width="6.7109375" style="3" customWidth="1"/>
    <col min="9730" max="9730" width="33.7109375" style="3" customWidth="1"/>
    <col min="9731" max="9732" width="14.42578125" style="3" customWidth="1"/>
    <col min="9733" max="9984" width="9.140625" style="3"/>
    <col min="9985" max="9985" width="6.7109375" style="3" customWidth="1"/>
    <col min="9986" max="9986" width="33.7109375" style="3" customWidth="1"/>
    <col min="9987" max="9988" width="14.42578125" style="3" customWidth="1"/>
    <col min="9989" max="10240" width="9.140625" style="3"/>
    <col min="10241" max="10241" width="6.7109375" style="3" customWidth="1"/>
    <col min="10242" max="10242" width="33.7109375" style="3" customWidth="1"/>
    <col min="10243" max="10244" width="14.42578125" style="3" customWidth="1"/>
    <col min="10245" max="10496" width="9.140625" style="3"/>
    <col min="10497" max="10497" width="6.7109375" style="3" customWidth="1"/>
    <col min="10498" max="10498" width="33.7109375" style="3" customWidth="1"/>
    <col min="10499" max="10500" width="14.42578125" style="3" customWidth="1"/>
    <col min="10501" max="10752" width="9.140625" style="3"/>
    <col min="10753" max="10753" width="6.7109375" style="3" customWidth="1"/>
    <col min="10754" max="10754" width="33.7109375" style="3" customWidth="1"/>
    <col min="10755" max="10756" width="14.42578125" style="3" customWidth="1"/>
    <col min="10757" max="11008" width="9.140625" style="3"/>
    <col min="11009" max="11009" width="6.7109375" style="3" customWidth="1"/>
    <col min="11010" max="11010" width="33.7109375" style="3" customWidth="1"/>
    <col min="11011" max="11012" width="14.42578125" style="3" customWidth="1"/>
    <col min="11013" max="11264" width="9.140625" style="3"/>
    <col min="11265" max="11265" width="6.7109375" style="3" customWidth="1"/>
    <col min="11266" max="11266" width="33.7109375" style="3" customWidth="1"/>
    <col min="11267" max="11268" width="14.42578125" style="3" customWidth="1"/>
    <col min="11269" max="11520" width="9.140625" style="3"/>
    <col min="11521" max="11521" width="6.7109375" style="3" customWidth="1"/>
    <col min="11522" max="11522" width="33.7109375" style="3" customWidth="1"/>
    <col min="11523" max="11524" width="14.42578125" style="3" customWidth="1"/>
    <col min="11525" max="11776" width="9.140625" style="3"/>
    <col min="11777" max="11777" width="6.7109375" style="3" customWidth="1"/>
    <col min="11778" max="11778" width="33.7109375" style="3" customWidth="1"/>
    <col min="11779" max="11780" width="14.42578125" style="3" customWidth="1"/>
    <col min="11781" max="12032" width="9.140625" style="3"/>
    <col min="12033" max="12033" width="6.7109375" style="3" customWidth="1"/>
    <col min="12034" max="12034" width="33.7109375" style="3" customWidth="1"/>
    <col min="12035" max="12036" width="14.42578125" style="3" customWidth="1"/>
    <col min="12037" max="12288" width="9.140625" style="3"/>
    <col min="12289" max="12289" width="6.7109375" style="3" customWidth="1"/>
    <col min="12290" max="12290" width="33.7109375" style="3" customWidth="1"/>
    <col min="12291" max="12292" width="14.42578125" style="3" customWidth="1"/>
    <col min="12293" max="12544" width="9.140625" style="3"/>
    <col min="12545" max="12545" width="6.7109375" style="3" customWidth="1"/>
    <col min="12546" max="12546" width="33.7109375" style="3" customWidth="1"/>
    <col min="12547" max="12548" width="14.42578125" style="3" customWidth="1"/>
    <col min="12549" max="12800" width="9.140625" style="3"/>
    <col min="12801" max="12801" width="6.7109375" style="3" customWidth="1"/>
    <col min="12802" max="12802" width="33.7109375" style="3" customWidth="1"/>
    <col min="12803" max="12804" width="14.42578125" style="3" customWidth="1"/>
    <col min="12805" max="13056" width="9.140625" style="3"/>
    <col min="13057" max="13057" width="6.7109375" style="3" customWidth="1"/>
    <col min="13058" max="13058" width="33.7109375" style="3" customWidth="1"/>
    <col min="13059" max="13060" width="14.42578125" style="3" customWidth="1"/>
    <col min="13061" max="13312" width="9.140625" style="3"/>
    <col min="13313" max="13313" width="6.7109375" style="3" customWidth="1"/>
    <col min="13314" max="13314" width="33.7109375" style="3" customWidth="1"/>
    <col min="13315" max="13316" width="14.42578125" style="3" customWidth="1"/>
    <col min="13317" max="13568" width="9.140625" style="3"/>
    <col min="13569" max="13569" width="6.7109375" style="3" customWidth="1"/>
    <col min="13570" max="13570" width="33.7109375" style="3" customWidth="1"/>
    <col min="13571" max="13572" width="14.42578125" style="3" customWidth="1"/>
    <col min="13573" max="13824" width="9.140625" style="3"/>
    <col min="13825" max="13825" width="6.7109375" style="3" customWidth="1"/>
    <col min="13826" max="13826" width="33.7109375" style="3" customWidth="1"/>
    <col min="13827" max="13828" width="14.42578125" style="3" customWidth="1"/>
    <col min="13829" max="14080" width="9.140625" style="3"/>
    <col min="14081" max="14081" width="6.7109375" style="3" customWidth="1"/>
    <col min="14082" max="14082" width="33.7109375" style="3" customWidth="1"/>
    <col min="14083" max="14084" width="14.42578125" style="3" customWidth="1"/>
    <col min="14085" max="14336" width="9.140625" style="3"/>
    <col min="14337" max="14337" width="6.7109375" style="3" customWidth="1"/>
    <col min="14338" max="14338" width="33.7109375" style="3" customWidth="1"/>
    <col min="14339" max="14340" width="14.42578125" style="3" customWidth="1"/>
    <col min="14341" max="14592" width="9.140625" style="3"/>
    <col min="14593" max="14593" width="6.7109375" style="3" customWidth="1"/>
    <col min="14594" max="14594" width="33.7109375" style="3" customWidth="1"/>
    <col min="14595" max="14596" width="14.42578125" style="3" customWidth="1"/>
    <col min="14597" max="14848" width="9.140625" style="3"/>
    <col min="14849" max="14849" width="6.7109375" style="3" customWidth="1"/>
    <col min="14850" max="14850" width="33.7109375" style="3" customWidth="1"/>
    <col min="14851" max="14852" width="14.42578125" style="3" customWidth="1"/>
    <col min="14853" max="15104" width="9.140625" style="3"/>
    <col min="15105" max="15105" width="6.7109375" style="3" customWidth="1"/>
    <col min="15106" max="15106" width="33.7109375" style="3" customWidth="1"/>
    <col min="15107" max="15108" width="14.42578125" style="3" customWidth="1"/>
    <col min="15109" max="15360" width="9.140625" style="3"/>
    <col min="15361" max="15361" width="6.7109375" style="3" customWidth="1"/>
    <col min="15362" max="15362" width="33.7109375" style="3" customWidth="1"/>
    <col min="15363" max="15364" width="14.42578125" style="3" customWidth="1"/>
    <col min="15365" max="15616" width="9.140625" style="3"/>
    <col min="15617" max="15617" width="6.7109375" style="3" customWidth="1"/>
    <col min="15618" max="15618" width="33.7109375" style="3" customWidth="1"/>
    <col min="15619" max="15620" width="14.42578125" style="3" customWidth="1"/>
    <col min="15621" max="15872" width="9.140625" style="3"/>
    <col min="15873" max="15873" width="6.7109375" style="3" customWidth="1"/>
    <col min="15874" max="15874" width="33.7109375" style="3" customWidth="1"/>
    <col min="15875" max="15876" width="14.42578125" style="3" customWidth="1"/>
    <col min="15877" max="16128" width="9.140625" style="3"/>
    <col min="16129" max="16129" width="6.7109375" style="3" customWidth="1"/>
    <col min="16130" max="16130" width="33.7109375" style="3" customWidth="1"/>
    <col min="16131" max="16132" width="14.42578125" style="3" customWidth="1"/>
    <col min="16133" max="16384" width="9.140625" style="3"/>
  </cols>
  <sheetData>
    <row r="1" spans="1:4" ht="15.75" x14ac:dyDescent="0.25">
      <c r="A1" s="1" t="s">
        <v>0</v>
      </c>
      <c r="B1" s="2"/>
      <c r="C1" s="2"/>
      <c r="D1" s="2"/>
    </row>
    <row r="2" spans="1:4" x14ac:dyDescent="0.25">
      <c r="A2" s="4"/>
      <c r="B2" s="5"/>
      <c r="C2" s="5"/>
      <c r="D2" s="5"/>
    </row>
    <row r="3" spans="1:4" ht="15.75" thickBot="1" x14ac:dyDescent="0.3">
      <c r="A3" s="4"/>
      <c r="B3" s="5"/>
      <c r="C3" s="5"/>
      <c r="D3" s="6"/>
    </row>
    <row r="4" spans="1:4" s="10" customFormat="1" ht="15.75" thickBot="1" x14ac:dyDescent="0.3">
      <c r="A4" s="7" t="s">
        <v>1</v>
      </c>
      <c r="B4" s="8" t="s">
        <v>2</v>
      </c>
      <c r="C4" s="9" t="s">
        <v>3</v>
      </c>
      <c r="D4" s="6"/>
    </row>
    <row r="5" spans="1:4" x14ac:dyDescent="0.25">
      <c r="A5" s="11">
        <v>1</v>
      </c>
      <c r="B5" s="12" t="s">
        <v>4</v>
      </c>
      <c r="C5" s="13"/>
      <c r="D5" s="6"/>
    </row>
    <row r="6" spans="1:4" x14ac:dyDescent="0.25">
      <c r="A6" s="14">
        <v>2</v>
      </c>
      <c r="B6" s="15" t="s">
        <v>5</v>
      </c>
      <c r="C6" s="16"/>
      <c r="D6" s="6"/>
    </row>
    <row r="7" spans="1:4" x14ac:dyDescent="0.25">
      <c r="A7" s="14">
        <v>3</v>
      </c>
      <c r="B7" s="15" t="s">
        <v>6</v>
      </c>
      <c r="C7" s="16"/>
      <c r="D7" s="6"/>
    </row>
    <row r="8" spans="1:4" x14ac:dyDescent="0.25">
      <c r="A8" s="14">
        <v>4</v>
      </c>
      <c r="B8" s="15" t="s">
        <v>7</v>
      </c>
      <c r="C8" s="16"/>
      <c r="D8" s="6"/>
    </row>
    <row r="9" spans="1:4" x14ac:dyDescent="0.25">
      <c r="A9" s="14">
        <v>5</v>
      </c>
      <c r="B9" s="15" t="s">
        <v>8</v>
      </c>
      <c r="C9" s="16"/>
      <c r="D9" s="6"/>
    </row>
    <row r="10" spans="1:4" x14ac:dyDescent="0.25">
      <c r="A10" s="14">
        <v>6</v>
      </c>
      <c r="B10" s="15" t="s">
        <v>9</v>
      </c>
      <c r="C10" s="16"/>
      <c r="D10" s="6"/>
    </row>
    <row r="11" spans="1:4" x14ac:dyDescent="0.25">
      <c r="A11" s="14">
        <v>7</v>
      </c>
      <c r="B11" s="15" t="s">
        <v>10</v>
      </c>
      <c r="C11" s="16"/>
      <c r="D11" s="6"/>
    </row>
    <row r="12" spans="1:4" x14ac:dyDescent="0.25">
      <c r="A12" s="14">
        <v>8</v>
      </c>
      <c r="B12" s="15" t="s">
        <v>11</v>
      </c>
      <c r="C12" s="16"/>
      <c r="D12" s="6"/>
    </row>
    <row r="13" spans="1:4" x14ac:dyDescent="0.25">
      <c r="A13" s="14">
        <v>9</v>
      </c>
      <c r="B13" s="15" t="s">
        <v>12</v>
      </c>
      <c r="C13" s="16"/>
      <c r="D13" s="6"/>
    </row>
    <row r="14" spans="1:4" x14ac:dyDescent="0.25">
      <c r="A14" s="14">
        <v>10</v>
      </c>
      <c r="B14" s="15" t="s">
        <v>13</v>
      </c>
      <c r="C14" s="16"/>
      <c r="D14" s="6"/>
    </row>
    <row r="15" spans="1:4" x14ac:dyDescent="0.25">
      <c r="A15" s="14">
        <v>11</v>
      </c>
      <c r="B15" s="15" t="s">
        <v>14</v>
      </c>
      <c r="C15" s="16"/>
      <c r="D15" s="6"/>
    </row>
    <row r="16" spans="1:4" x14ac:dyDescent="0.25">
      <c r="A16" s="14">
        <v>12</v>
      </c>
      <c r="B16" s="15" t="s">
        <v>15</v>
      </c>
      <c r="C16" s="16"/>
      <c r="D16" s="6"/>
    </row>
    <row r="17" spans="1:4" x14ac:dyDescent="0.25">
      <c r="A17" s="14">
        <v>13</v>
      </c>
      <c r="B17" s="15" t="s">
        <v>16</v>
      </c>
      <c r="C17" s="16"/>
      <c r="D17" s="6"/>
    </row>
    <row r="18" spans="1:4" x14ac:dyDescent="0.25">
      <c r="A18" s="14">
        <v>14</v>
      </c>
      <c r="B18" s="15" t="s">
        <v>17</v>
      </c>
      <c r="C18" s="16"/>
      <c r="D18" s="6"/>
    </row>
    <row r="19" spans="1:4" x14ac:dyDescent="0.25">
      <c r="A19" s="14">
        <v>15</v>
      </c>
      <c r="B19" s="17" t="s">
        <v>18</v>
      </c>
      <c r="C19" s="18"/>
      <c r="D19" s="6"/>
    </row>
    <row r="20" spans="1:4" x14ac:dyDescent="0.25">
      <c r="A20" s="14">
        <v>16</v>
      </c>
      <c r="B20" s="17" t="s">
        <v>19</v>
      </c>
      <c r="C20" s="18"/>
      <c r="D20" s="6"/>
    </row>
    <row r="21" spans="1:4" x14ac:dyDescent="0.25">
      <c r="A21" s="14">
        <v>17</v>
      </c>
      <c r="B21" s="15" t="s">
        <v>20</v>
      </c>
      <c r="C21" s="16"/>
      <c r="D21" s="6"/>
    </row>
    <row r="22" spans="1:4" x14ac:dyDescent="0.25">
      <c r="A22" s="14">
        <v>18</v>
      </c>
      <c r="B22" s="15" t="s">
        <v>21</v>
      </c>
      <c r="C22" s="16"/>
      <c r="D22" s="6"/>
    </row>
    <row r="23" spans="1:4" x14ac:dyDescent="0.25">
      <c r="A23" s="14">
        <v>19</v>
      </c>
      <c r="B23" s="15" t="s">
        <v>22</v>
      </c>
      <c r="C23" s="16"/>
      <c r="D23" s="6"/>
    </row>
    <row r="24" spans="1:4" x14ac:dyDescent="0.25">
      <c r="A24" s="14">
        <v>20</v>
      </c>
      <c r="B24" s="15" t="s">
        <v>23</v>
      </c>
      <c r="C24" s="16"/>
      <c r="D24" s="6"/>
    </row>
    <row r="25" spans="1:4" x14ac:dyDescent="0.25">
      <c r="A25" s="14">
        <v>21</v>
      </c>
      <c r="B25" s="15" t="s">
        <v>24</v>
      </c>
      <c r="C25" s="16"/>
      <c r="D25" s="6"/>
    </row>
    <row r="26" spans="1:4" x14ac:dyDescent="0.25">
      <c r="A26" s="14">
        <v>22</v>
      </c>
      <c r="B26" s="15" t="s">
        <v>25</v>
      </c>
      <c r="C26" s="16"/>
      <c r="D26" s="6"/>
    </row>
    <row r="27" spans="1:4" x14ac:dyDescent="0.25">
      <c r="A27" s="14">
        <v>23</v>
      </c>
      <c r="B27" s="15" t="s">
        <v>26</v>
      </c>
      <c r="C27" s="16"/>
      <c r="D27" s="6"/>
    </row>
    <row r="28" spans="1:4" x14ac:dyDescent="0.25">
      <c r="A28" s="14">
        <v>25</v>
      </c>
      <c r="B28" s="15" t="s">
        <v>27</v>
      </c>
      <c r="C28" s="16"/>
      <c r="D28" s="6"/>
    </row>
    <row r="29" spans="1:4" x14ac:dyDescent="0.25">
      <c r="A29" s="14">
        <v>26</v>
      </c>
      <c r="B29" s="15" t="s">
        <v>28</v>
      </c>
      <c r="C29" s="16"/>
      <c r="D29" s="6"/>
    </row>
    <row r="30" spans="1:4" x14ac:dyDescent="0.25">
      <c r="A30" s="14">
        <v>27</v>
      </c>
      <c r="B30" s="15" t="s">
        <v>29</v>
      </c>
      <c r="C30" s="16"/>
      <c r="D30" s="6"/>
    </row>
    <row r="31" spans="1:4" x14ac:dyDescent="0.25">
      <c r="A31" s="14">
        <v>28</v>
      </c>
      <c r="B31" s="15" t="s">
        <v>30</v>
      </c>
      <c r="C31" s="16"/>
      <c r="D31" s="6"/>
    </row>
    <row r="32" spans="1:4" x14ac:dyDescent="0.25">
      <c r="A32" s="14">
        <v>29</v>
      </c>
      <c r="B32" s="15" t="s">
        <v>31</v>
      </c>
      <c r="C32" s="16"/>
      <c r="D32" s="6"/>
    </row>
    <row r="33" spans="1:4" x14ac:dyDescent="0.25">
      <c r="A33" s="14">
        <v>30</v>
      </c>
      <c r="B33" s="15" t="s">
        <v>32</v>
      </c>
      <c r="C33" s="16"/>
      <c r="D33" s="6"/>
    </row>
    <row r="34" spans="1:4" x14ac:dyDescent="0.25">
      <c r="A34" s="14">
        <v>31</v>
      </c>
      <c r="B34" s="15" t="s">
        <v>33</v>
      </c>
      <c r="C34" s="16"/>
      <c r="D34" s="6"/>
    </row>
    <row r="35" spans="1:4" x14ac:dyDescent="0.25">
      <c r="A35" s="14">
        <v>32</v>
      </c>
      <c r="B35" s="15" t="s">
        <v>32</v>
      </c>
      <c r="C35" s="16"/>
      <c r="D35" s="6"/>
    </row>
    <row r="36" spans="1:4" s="19" customFormat="1" x14ac:dyDescent="0.25">
      <c r="A36" s="14">
        <v>33</v>
      </c>
      <c r="B36" s="15" t="s">
        <v>34</v>
      </c>
      <c r="C36" s="16"/>
      <c r="D36" s="6"/>
    </row>
    <row r="37" spans="1:4" s="19" customFormat="1" x14ac:dyDescent="0.25">
      <c r="A37" s="14">
        <v>34</v>
      </c>
      <c r="B37" s="15" t="s">
        <v>35</v>
      </c>
      <c r="C37" s="16"/>
      <c r="D37" s="6"/>
    </row>
    <row r="38" spans="1:4" s="19" customFormat="1" x14ac:dyDescent="0.25">
      <c r="A38" s="5"/>
      <c r="B38" s="20"/>
      <c r="C38" s="21"/>
      <c r="D38" s="6"/>
    </row>
    <row r="39" spans="1:4" s="19" customFormat="1" ht="15.75" thickBot="1" x14ac:dyDescent="0.3">
      <c r="A39" s="5"/>
      <c r="B39" s="20"/>
      <c r="C39" s="20"/>
      <c r="D39" s="5"/>
    </row>
    <row r="40" spans="1:4" s="19" customFormat="1" x14ac:dyDescent="0.25">
      <c r="A40" s="11"/>
      <c r="B40" s="22" t="s">
        <v>36</v>
      </c>
      <c r="C40" s="23" t="s">
        <v>37</v>
      </c>
      <c r="D40" s="6"/>
    </row>
    <row r="41" spans="1:4" s="19" customFormat="1" x14ac:dyDescent="0.25">
      <c r="A41" s="14"/>
      <c r="B41" s="24" t="s">
        <v>38</v>
      </c>
      <c r="C41" s="25" t="s">
        <v>37</v>
      </c>
      <c r="D41" s="6"/>
    </row>
    <row r="42" spans="1:4" s="19" customFormat="1" x14ac:dyDescent="0.25">
      <c r="A42" s="14"/>
      <c r="B42" s="24" t="s">
        <v>39</v>
      </c>
      <c r="C42" s="25" t="s">
        <v>37</v>
      </c>
      <c r="D42" s="6"/>
    </row>
    <row r="43" spans="1:4" s="19" customFormat="1" x14ac:dyDescent="0.25">
      <c r="A43" s="14"/>
      <c r="B43" s="24" t="s">
        <v>40</v>
      </c>
      <c r="C43" s="25" t="s">
        <v>37</v>
      </c>
      <c r="D43" s="6"/>
    </row>
    <row r="44" spans="1:4" s="19" customFormat="1" x14ac:dyDescent="0.25">
      <c r="A44" s="14"/>
      <c r="B44" s="24" t="s">
        <v>41</v>
      </c>
      <c r="C44" s="25" t="s">
        <v>37</v>
      </c>
      <c r="D44" s="6"/>
    </row>
    <row r="45" spans="1:4" s="19" customFormat="1" x14ac:dyDescent="0.25">
      <c r="A45" s="14"/>
      <c r="B45" s="24" t="s">
        <v>42</v>
      </c>
      <c r="C45" s="25" t="s">
        <v>37</v>
      </c>
      <c r="D45" s="6"/>
    </row>
    <row r="46" spans="1:4" s="19" customFormat="1" x14ac:dyDescent="0.25">
      <c r="A46" s="14"/>
      <c r="B46" s="24" t="s">
        <v>43</v>
      </c>
      <c r="C46" s="25" t="s">
        <v>37</v>
      </c>
      <c r="D46" s="6"/>
    </row>
    <row r="47" spans="1:4" s="19" customFormat="1" x14ac:dyDescent="0.25">
      <c r="A47" s="14"/>
      <c r="B47" s="24" t="s">
        <v>44</v>
      </c>
      <c r="C47" s="25" t="s">
        <v>37</v>
      </c>
      <c r="D47" s="6"/>
    </row>
    <row r="48" spans="1:4" s="19" customFormat="1" x14ac:dyDescent="0.25">
      <c r="A48" s="14"/>
      <c r="B48" s="24" t="s">
        <v>45</v>
      </c>
      <c r="C48" s="25" t="s">
        <v>37</v>
      </c>
      <c r="D48" s="6"/>
    </row>
    <row r="49" spans="1:4" s="19" customFormat="1" x14ac:dyDescent="0.25">
      <c r="A49" s="14"/>
      <c r="B49" s="24" t="s">
        <v>46</v>
      </c>
      <c r="C49" s="25" t="s">
        <v>37</v>
      </c>
      <c r="D49" s="6"/>
    </row>
    <row r="50" spans="1:4" x14ac:dyDescent="0.25">
      <c r="A50" s="14"/>
      <c r="B50" s="24" t="s">
        <v>47</v>
      </c>
      <c r="C50" s="25" t="s">
        <v>37</v>
      </c>
      <c r="D50" s="6"/>
    </row>
    <row r="51" spans="1:4" x14ac:dyDescent="0.25">
      <c r="A51" s="14"/>
      <c r="B51" s="24" t="s">
        <v>48</v>
      </c>
      <c r="C51" s="25" t="s">
        <v>37</v>
      </c>
      <c r="D51" s="6"/>
    </row>
    <row r="52" spans="1:4" x14ac:dyDescent="0.25">
      <c r="A52" s="14"/>
      <c r="B52" s="24" t="s">
        <v>49</v>
      </c>
      <c r="C52" s="25" t="s">
        <v>37</v>
      </c>
      <c r="D52" s="6"/>
    </row>
    <row r="53" spans="1:4" x14ac:dyDescent="0.25">
      <c r="A53" s="14"/>
      <c r="B53" s="24" t="s">
        <v>50</v>
      </c>
      <c r="C53" s="25" t="s">
        <v>37</v>
      </c>
      <c r="D53" s="6"/>
    </row>
    <row r="54" spans="1:4" x14ac:dyDescent="0.25">
      <c r="A54" s="14"/>
      <c r="B54" s="24" t="s">
        <v>51</v>
      </c>
      <c r="C54" s="25" t="s">
        <v>37</v>
      </c>
      <c r="D54" s="6"/>
    </row>
    <row r="55" spans="1:4" x14ac:dyDescent="0.25">
      <c r="A55" s="14"/>
      <c r="B55" s="24" t="s">
        <v>52</v>
      </c>
      <c r="C55" s="25" t="s">
        <v>37</v>
      </c>
      <c r="D55" s="6"/>
    </row>
    <row r="56" spans="1:4" x14ac:dyDescent="0.25">
      <c r="A56" s="14"/>
      <c r="B56" s="24" t="s">
        <v>53</v>
      </c>
      <c r="C56" s="25" t="s">
        <v>37</v>
      </c>
      <c r="D56" s="6"/>
    </row>
    <row r="57" spans="1:4" x14ac:dyDescent="0.25">
      <c r="A57" s="14"/>
      <c r="B57" s="24" t="s">
        <v>54</v>
      </c>
      <c r="C57" s="25" t="s">
        <v>37</v>
      </c>
      <c r="D57" s="6"/>
    </row>
    <row r="58" spans="1:4" x14ac:dyDescent="0.25">
      <c r="A58" s="14"/>
      <c r="B58" s="24" t="s">
        <v>55</v>
      </c>
      <c r="C58" s="25" t="s">
        <v>37</v>
      </c>
      <c r="D58" s="6"/>
    </row>
    <row r="59" spans="1:4" x14ac:dyDescent="0.25">
      <c r="A59" s="14"/>
      <c r="B59" s="24" t="s">
        <v>56</v>
      </c>
      <c r="C59" s="25" t="s">
        <v>37</v>
      </c>
      <c r="D59" s="6"/>
    </row>
    <row r="60" spans="1:4" x14ac:dyDescent="0.25">
      <c r="A60" s="14"/>
      <c r="B60" s="24" t="s">
        <v>57</v>
      </c>
      <c r="C60" s="25" t="s">
        <v>37</v>
      </c>
      <c r="D60" s="6"/>
    </row>
    <row r="61" spans="1:4" ht="15.75" thickBot="1" x14ac:dyDescent="0.3">
      <c r="A61" s="26"/>
      <c r="B61" s="27" t="s">
        <v>58</v>
      </c>
      <c r="C61" s="28" t="s">
        <v>37</v>
      </c>
      <c r="D61" s="6"/>
    </row>
    <row r="62" spans="1:4" x14ac:dyDescent="0.25">
      <c r="A62" s="6"/>
      <c r="B62" s="6"/>
      <c r="C62" s="6"/>
      <c r="D62" s="6"/>
    </row>
    <row r="63" spans="1:4" x14ac:dyDescent="0.25">
      <c r="A63" s="6"/>
      <c r="B63" s="6"/>
      <c r="C63" s="6"/>
      <c r="D63" s="6"/>
    </row>
    <row r="64" spans="1:4" x14ac:dyDescent="0.25">
      <c r="A64" s="6"/>
      <c r="B64" s="6"/>
      <c r="C64" s="6"/>
      <c r="D64" s="6"/>
    </row>
    <row r="65" spans="1:4" x14ac:dyDescent="0.25">
      <c r="A65" s="6"/>
      <c r="B65" s="6"/>
      <c r="C65" s="6"/>
      <c r="D65" s="6"/>
    </row>
    <row r="66" spans="1:4" x14ac:dyDescent="0.25">
      <c r="A66" s="6"/>
      <c r="B66" s="6"/>
      <c r="C66" s="6"/>
      <c r="D66" s="6"/>
    </row>
    <row r="67" spans="1:4" x14ac:dyDescent="0.25">
      <c r="A67" s="6"/>
      <c r="B67" s="6"/>
      <c r="C67" s="6"/>
      <c r="D67" s="6"/>
    </row>
    <row r="68" spans="1:4" x14ac:dyDescent="0.25">
      <c r="A68" s="6"/>
      <c r="B68" s="6"/>
      <c r="C68" s="6"/>
      <c r="D68" s="6"/>
    </row>
    <row r="69" spans="1:4" x14ac:dyDescent="0.25">
      <c r="A69" s="6"/>
      <c r="B69" s="6"/>
      <c r="C69" s="6"/>
      <c r="D69" s="6"/>
    </row>
    <row r="70" spans="1:4" x14ac:dyDescent="0.25">
      <c r="A70" s="6"/>
      <c r="B70" s="6"/>
      <c r="C70" s="6"/>
      <c r="D70" s="6"/>
    </row>
    <row r="71" spans="1:4" x14ac:dyDescent="0.25">
      <c r="A71" s="6"/>
      <c r="B71" s="6"/>
      <c r="C71" s="6"/>
      <c r="D71" s="6"/>
    </row>
    <row r="72" spans="1:4" x14ac:dyDescent="0.25">
      <c r="A72" s="6"/>
      <c r="B72" s="6"/>
      <c r="C72" s="6"/>
      <c r="D72" s="6"/>
    </row>
    <row r="73" spans="1:4" x14ac:dyDescent="0.25">
      <c r="A73" s="6"/>
      <c r="B73" s="6"/>
      <c r="C73" s="6"/>
      <c r="D73" s="6"/>
    </row>
    <row r="74" spans="1:4" x14ac:dyDescent="0.25">
      <c r="A74" s="6"/>
      <c r="B74" s="6"/>
      <c r="C74" s="6"/>
      <c r="D74" s="6"/>
    </row>
    <row r="75" spans="1:4" x14ac:dyDescent="0.25">
      <c r="A75" s="6"/>
      <c r="B75" s="6"/>
      <c r="C75" s="6"/>
      <c r="D75" s="6"/>
    </row>
    <row r="76" spans="1:4" x14ac:dyDescent="0.25">
      <c r="A76" s="6"/>
      <c r="B76" s="6"/>
      <c r="C76" s="6"/>
      <c r="D76" s="6"/>
    </row>
    <row r="77" spans="1:4" x14ac:dyDescent="0.25">
      <c r="A77" s="6"/>
      <c r="B77" s="6"/>
      <c r="C77" s="6"/>
      <c r="D77" s="6"/>
    </row>
    <row r="78" spans="1:4" x14ac:dyDescent="0.25">
      <c r="A78" s="6"/>
      <c r="B78" s="6"/>
      <c r="C78" s="6"/>
      <c r="D78" s="6"/>
    </row>
    <row r="79" spans="1:4" x14ac:dyDescent="0.25">
      <c r="A79" s="6"/>
      <c r="B79" s="6"/>
      <c r="C79" s="6"/>
      <c r="D79" s="6"/>
    </row>
    <row r="80" spans="1:4" x14ac:dyDescent="0.25">
      <c r="A80" s="6"/>
      <c r="B80" s="6"/>
      <c r="C80" s="6"/>
      <c r="D80" s="6"/>
    </row>
    <row r="81" spans="1:4" x14ac:dyDescent="0.25">
      <c r="A81" s="6"/>
      <c r="B81" s="6"/>
      <c r="C81" s="6"/>
      <c r="D81" s="6"/>
    </row>
    <row r="82" spans="1:4" x14ac:dyDescent="0.25">
      <c r="A82" s="6"/>
      <c r="B82" s="6"/>
      <c r="C82" s="6"/>
      <c r="D82" s="6"/>
    </row>
    <row r="83" spans="1:4" x14ac:dyDescent="0.25">
      <c r="A83" s="6"/>
      <c r="B83" s="6"/>
      <c r="C83" s="6"/>
      <c r="D83" s="6"/>
    </row>
    <row r="84" spans="1:4" x14ac:dyDescent="0.25">
      <c r="A84" s="6"/>
      <c r="B84" s="6"/>
      <c r="C84" s="6"/>
      <c r="D84" s="6"/>
    </row>
    <row r="85" spans="1:4" x14ac:dyDescent="0.25">
      <c r="A85" s="6"/>
      <c r="B85" s="6"/>
      <c r="C85" s="6"/>
      <c r="D85" s="6"/>
    </row>
    <row r="86" spans="1:4" x14ac:dyDescent="0.25">
      <c r="A86" s="6"/>
      <c r="B86" s="6"/>
      <c r="C86" s="6"/>
      <c r="D86" s="6"/>
    </row>
    <row r="87" spans="1:4" x14ac:dyDescent="0.25">
      <c r="A87" s="6"/>
      <c r="B87" s="6"/>
      <c r="C87" s="6"/>
      <c r="D87" s="6"/>
    </row>
    <row r="88" spans="1:4" x14ac:dyDescent="0.25">
      <c r="A88" s="6"/>
      <c r="B88" s="6"/>
      <c r="C88" s="6"/>
      <c r="D88" s="6"/>
    </row>
    <row r="89" spans="1:4" x14ac:dyDescent="0.25">
      <c r="A89" s="6"/>
      <c r="B89" s="6"/>
      <c r="C89" s="6"/>
      <c r="D89" s="6"/>
    </row>
    <row r="90" spans="1:4" x14ac:dyDescent="0.25">
      <c r="A90" s="6"/>
      <c r="B90" s="6"/>
      <c r="C90" s="6"/>
      <c r="D90" s="6"/>
    </row>
    <row r="91" spans="1:4" x14ac:dyDescent="0.25">
      <c r="A91" s="6"/>
      <c r="B91" s="6"/>
      <c r="C91" s="6"/>
      <c r="D91" s="6"/>
    </row>
    <row r="92" spans="1:4" x14ac:dyDescent="0.25">
      <c r="A92" s="6"/>
      <c r="B92" s="6"/>
      <c r="C92" s="6"/>
      <c r="D92" s="6"/>
    </row>
    <row r="93" spans="1:4" x14ac:dyDescent="0.25">
      <c r="A93" s="6"/>
      <c r="B93" s="6"/>
      <c r="C93" s="6"/>
      <c r="D93" s="6"/>
    </row>
    <row r="94" spans="1:4" x14ac:dyDescent="0.25">
      <c r="A94" s="6"/>
      <c r="B94" s="6"/>
      <c r="C94" s="6"/>
      <c r="D94" s="6"/>
    </row>
    <row r="95" spans="1:4" x14ac:dyDescent="0.25">
      <c r="A95" s="6"/>
      <c r="B95" s="6"/>
      <c r="C95" s="6"/>
      <c r="D95" s="6"/>
    </row>
    <row r="96" spans="1:4" x14ac:dyDescent="0.25">
      <c r="A96" s="6"/>
      <c r="B96" s="6"/>
      <c r="C96" s="6"/>
      <c r="D96" s="6"/>
    </row>
    <row r="97" spans="1:4" x14ac:dyDescent="0.25">
      <c r="A97" s="6"/>
      <c r="B97" s="6"/>
      <c r="C97" s="6"/>
      <c r="D97" s="6"/>
    </row>
    <row r="98" spans="1:4" x14ac:dyDescent="0.25">
      <c r="A98" s="6"/>
      <c r="B98" s="6"/>
      <c r="C98" s="6"/>
      <c r="D98" s="6"/>
    </row>
    <row r="99" spans="1:4" x14ac:dyDescent="0.25">
      <c r="A99" s="6"/>
      <c r="B99" s="6"/>
      <c r="C99" s="6"/>
      <c r="D99" s="6"/>
    </row>
    <row r="100" spans="1:4" x14ac:dyDescent="0.25">
      <c r="A100" s="6"/>
      <c r="B100" s="6"/>
      <c r="C100" s="6"/>
      <c r="D100" s="6"/>
    </row>
  </sheetData>
  <pageMargins left="0.19685039370078741" right="0.19685039370078741" top="0.19685039370078741" bottom="0.19685039370078741" header="0.51181102362204722" footer="0.51181102362204722"/>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Y51"/>
  <sheetViews>
    <sheetView tabSelected="1" workbookViewId="0">
      <selection activeCell="E17" sqref="E17"/>
    </sheetView>
  </sheetViews>
  <sheetFormatPr defaultRowHeight="15" x14ac:dyDescent="0.25"/>
  <cols>
    <col min="1" max="1" width="6.7109375" style="6" customWidth="1"/>
    <col min="2" max="2" width="8" style="6" customWidth="1"/>
    <col min="3" max="3" width="17.85546875" style="6" customWidth="1"/>
    <col min="4" max="4" width="3.28515625" style="6" customWidth="1"/>
    <col min="5" max="5" width="10.140625" style="6" bestFit="1" customWidth="1"/>
    <col min="6" max="6" width="4.85546875" style="6" customWidth="1"/>
    <col min="7" max="7" width="6" style="6" bestFit="1" customWidth="1"/>
    <col min="8" max="8" width="5.85546875" style="6" customWidth="1"/>
    <col min="9" max="9" width="5.85546875" style="6" bestFit="1" customWidth="1"/>
    <col min="10" max="10" width="5.7109375" style="6" bestFit="1" customWidth="1"/>
    <col min="11" max="11" width="6.7109375" style="6" customWidth="1"/>
    <col min="12" max="12" width="8.140625" style="6" customWidth="1"/>
    <col min="13" max="13" width="8.85546875" style="6" customWidth="1"/>
    <col min="14" max="14" width="8.5703125" style="6" customWidth="1"/>
    <col min="15" max="15" width="8" style="6" customWidth="1"/>
    <col min="16" max="16" width="9.42578125" style="6" customWidth="1"/>
    <col min="17" max="17" width="4" style="6" customWidth="1"/>
    <col min="18" max="18" width="9.140625" style="6"/>
    <col min="19" max="20" width="7.28515625" style="6" customWidth="1"/>
    <col min="21" max="21" width="9.140625" style="6"/>
    <col min="22" max="22" width="9.5703125" style="6" bestFit="1" customWidth="1"/>
    <col min="23" max="23" width="9.140625" style="6"/>
    <col min="24" max="24" width="2.85546875" style="6" customWidth="1"/>
    <col min="25" max="25" width="7.42578125" style="105" customWidth="1"/>
    <col min="26" max="254" width="9.140625" style="6"/>
    <col min="255" max="255" width="6.7109375" style="6" customWidth="1"/>
    <col min="256" max="256" width="8" style="6" customWidth="1"/>
    <col min="257" max="257" width="25.28515625" style="6" customWidth="1"/>
    <col min="258" max="258" width="3.28515625" style="6" customWidth="1"/>
    <col min="259" max="259" width="10.140625" style="6" bestFit="1" customWidth="1"/>
    <col min="260" max="260" width="4.85546875" style="6" customWidth="1"/>
    <col min="261" max="261" width="6" style="6" bestFit="1" customWidth="1"/>
    <col min="262" max="262" width="3.85546875" style="6" bestFit="1" customWidth="1"/>
    <col min="263" max="263" width="5.85546875" style="6" bestFit="1" customWidth="1"/>
    <col min="264" max="264" width="5.7109375" style="6" bestFit="1" customWidth="1"/>
    <col min="265" max="265" width="6.7109375" style="6" customWidth="1"/>
    <col min="266" max="266" width="8.140625" style="6" customWidth="1"/>
    <col min="267" max="267" width="9.42578125" style="6" customWidth="1"/>
    <col min="268" max="269" width="11.85546875" style="6" customWidth="1"/>
    <col min="270" max="270" width="12.140625" style="6" customWidth="1"/>
    <col min="271" max="271" width="9.42578125" style="6" customWidth="1"/>
    <col min="272" max="510" width="9.140625" style="6"/>
    <col min="511" max="511" width="6.7109375" style="6" customWidth="1"/>
    <col min="512" max="512" width="8" style="6" customWidth="1"/>
    <col min="513" max="513" width="25.28515625" style="6" customWidth="1"/>
    <col min="514" max="514" width="3.28515625" style="6" customWidth="1"/>
    <col min="515" max="515" width="10.140625" style="6" bestFit="1" customWidth="1"/>
    <col min="516" max="516" width="4.85546875" style="6" customWidth="1"/>
    <col min="517" max="517" width="6" style="6" bestFit="1" customWidth="1"/>
    <col min="518" max="518" width="3.85546875" style="6" bestFit="1" customWidth="1"/>
    <col min="519" max="519" width="5.85546875" style="6" bestFit="1" customWidth="1"/>
    <col min="520" max="520" width="5.7109375" style="6" bestFit="1" customWidth="1"/>
    <col min="521" max="521" width="6.7109375" style="6" customWidth="1"/>
    <col min="522" max="522" width="8.140625" style="6" customWidth="1"/>
    <col min="523" max="523" width="9.42578125" style="6" customWidth="1"/>
    <col min="524" max="525" width="11.85546875" style="6" customWidth="1"/>
    <col min="526" max="526" width="12.140625" style="6" customWidth="1"/>
    <col min="527" max="527" width="9.42578125" style="6" customWidth="1"/>
    <col min="528" max="766" width="9.140625" style="6"/>
    <col min="767" max="767" width="6.7109375" style="6" customWidth="1"/>
    <col min="768" max="768" width="8" style="6" customWidth="1"/>
    <col min="769" max="769" width="25.28515625" style="6" customWidth="1"/>
    <col min="770" max="770" width="3.28515625" style="6" customWidth="1"/>
    <col min="771" max="771" width="10.140625" style="6" bestFit="1" customWidth="1"/>
    <col min="772" max="772" width="4.85546875" style="6" customWidth="1"/>
    <col min="773" max="773" width="6" style="6" bestFit="1" customWidth="1"/>
    <col min="774" max="774" width="3.85546875" style="6" bestFit="1" customWidth="1"/>
    <col min="775" max="775" width="5.85546875" style="6" bestFit="1" customWidth="1"/>
    <col min="776" max="776" width="5.7109375" style="6" bestFit="1" customWidth="1"/>
    <col min="777" max="777" width="6.7109375" style="6" customWidth="1"/>
    <col min="778" max="778" width="8.140625" style="6" customWidth="1"/>
    <col min="779" max="779" width="9.42578125" style="6" customWidth="1"/>
    <col min="780" max="781" width="11.85546875" style="6" customWidth="1"/>
    <col min="782" max="782" width="12.140625" style="6" customWidth="1"/>
    <col min="783" max="783" width="9.42578125" style="6" customWidth="1"/>
    <col min="784" max="1022" width="9.140625" style="6"/>
    <col min="1023" max="1023" width="6.7109375" style="6" customWidth="1"/>
    <col min="1024" max="1024" width="8" style="6" customWidth="1"/>
    <col min="1025" max="1025" width="25.28515625" style="6" customWidth="1"/>
    <col min="1026" max="1026" width="3.28515625" style="6" customWidth="1"/>
    <col min="1027" max="1027" width="10.140625" style="6" bestFit="1" customWidth="1"/>
    <col min="1028" max="1028" width="4.85546875" style="6" customWidth="1"/>
    <col min="1029" max="1029" width="6" style="6" bestFit="1" customWidth="1"/>
    <col min="1030" max="1030" width="3.85546875" style="6" bestFit="1" customWidth="1"/>
    <col min="1031" max="1031" width="5.85546875" style="6" bestFit="1" customWidth="1"/>
    <col min="1032" max="1032" width="5.7109375" style="6" bestFit="1" customWidth="1"/>
    <col min="1033" max="1033" width="6.7109375" style="6" customWidth="1"/>
    <col min="1034" max="1034" width="8.140625" style="6" customWidth="1"/>
    <col min="1035" max="1035" width="9.42578125" style="6" customWidth="1"/>
    <col min="1036" max="1037" width="11.85546875" style="6" customWidth="1"/>
    <col min="1038" max="1038" width="12.140625" style="6" customWidth="1"/>
    <col min="1039" max="1039" width="9.42578125" style="6" customWidth="1"/>
    <col min="1040" max="1278" width="9.140625" style="6"/>
    <col min="1279" max="1279" width="6.7109375" style="6" customWidth="1"/>
    <col min="1280" max="1280" width="8" style="6" customWidth="1"/>
    <col min="1281" max="1281" width="25.28515625" style="6" customWidth="1"/>
    <col min="1282" max="1282" width="3.28515625" style="6" customWidth="1"/>
    <col min="1283" max="1283" width="10.140625" style="6" bestFit="1" customWidth="1"/>
    <col min="1284" max="1284" width="4.85546875" style="6" customWidth="1"/>
    <col min="1285" max="1285" width="6" style="6" bestFit="1" customWidth="1"/>
    <col min="1286" max="1286" width="3.85546875" style="6" bestFit="1" customWidth="1"/>
    <col min="1287" max="1287" width="5.85546875" style="6" bestFit="1" customWidth="1"/>
    <col min="1288" max="1288" width="5.7109375" style="6" bestFit="1" customWidth="1"/>
    <col min="1289" max="1289" width="6.7109375" style="6" customWidth="1"/>
    <col min="1290" max="1290" width="8.140625" style="6" customWidth="1"/>
    <col min="1291" max="1291" width="9.42578125" style="6" customWidth="1"/>
    <col min="1292" max="1293" width="11.85546875" style="6" customWidth="1"/>
    <col min="1294" max="1294" width="12.140625" style="6" customWidth="1"/>
    <col min="1295" max="1295" width="9.42578125" style="6" customWidth="1"/>
    <col min="1296" max="1534" width="9.140625" style="6"/>
    <col min="1535" max="1535" width="6.7109375" style="6" customWidth="1"/>
    <col min="1536" max="1536" width="8" style="6" customWidth="1"/>
    <col min="1537" max="1537" width="25.28515625" style="6" customWidth="1"/>
    <col min="1538" max="1538" width="3.28515625" style="6" customWidth="1"/>
    <col min="1539" max="1539" width="10.140625" style="6" bestFit="1" customWidth="1"/>
    <col min="1540" max="1540" width="4.85546875" style="6" customWidth="1"/>
    <col min="1541" max="1541" width="6" style="6" bestFit="1" customWidth="1"/>
    <col min="1542" max="1542" width="3.85546875" style="6" bestFit="1" customWidth="1"/>
    <col min="1543" max="1543" width="5.85546875" style="6" bestFit="1" customWidth="1"/>
    <col min="1544" max="1544" width="5.7109375" style="6" bestFit="1" customWidth="1"/>
    <col min="1545" max="1545" width="6.7109375" style="6" customWidth="1"/>
    <col min="1546" max="1546" width="8.140625" style="6" customWidth="1"/>
    <col min="1547" max="1547" width="9.42578125" style="6" customWidth="1"/>
    <col min="1548" max="1549" width="11.85546875" style="6" customWidth="1"/>
    <col min="1550" max="1550" width="12.140625" style="6" customWidth="1"/>
    <col min="1551" max="1551" width="9.42578125" style="6" customWidth="1"/>
    <col min="1552" max="1790" width="9.140625" style="6"/>
    <col min="1791" max="1791" width="6.7109375" style="6" customWidth="1"/>
    <col min="1792" max="1792" width="8" style="6" customWidth="1"/>
    <col min="1793" max="1793" width="25.28515625" style="6" customWidth="1"/>
    <col min="1794" max="1794" width="3.28515625" style="6" customWidth="1"/>
    <col min="1795" max="1795" width="10.140625" style="6" bestFit="1" customWidth="1"/>
    <col min="1796" max="1796" width="4.85546875" style="6" customWidth="1"/>
    <col min="1797" max="1797" width="6" style="6" bestFit="1" customWidth="1"/>
    <col min="1798" max="1798" width="3.85546875" style="6" bestFit="1" customWidth="1"/>
    <col min="1799" max="1799" width="5.85546875" style="6" bestFit="1" customWidth="1"/>
    <col min="1800" max="1800" width="5.7109375" style="6" bestFit="1" customWidth="1"/>
    <col min="1801" max="1801" width="6.7109375" style="6" customWidth="1"/>
    <col min="1802" max="1802" width="8.140625" style="6" customWidth="1"/>
    <col min="1803" max="1803" width="9.42578125" style="6" customWidth="1"/>
    <col min="1804" max="1805" width="11.85546875" style="6" customWidth="1"/>
    <col min="1806" max="1806" width="12.140625" style="6" customWidth="1"/>
    <col min="1807" max="1807" width="9.42578125" style="6" customWidth="1"/>
    <col min="1808" max="2046" width="9.140625" style="6"/>
    <col min="2047" max="2047" width="6.7109375" style="6" customWidth="1"/>
    <col min="2048" max="2048" width="8" style="6" customWidth="1"/>
    <col min="2049" max="2049" width="25.28515625" style="6" customWidth="1"/>
    <col min="2050" max="2050" width="3.28515625" style="6" customWidth="1"/>
    <col min="2051" max="2051" width="10.140625" style="6" bestFit="1" customWidth="1"/>
    <col min="2052" max="2052" width="4.85546875" style="6" customWidth="1"/>
    <col min="2053" max="2053" width="6" style="6" bestFit="1" customWidth="1"/>
    <col min="2054" max="2054" width="3.85546875" style="6" bestFit="1" customWidth="1"/>
    <col min="2055" max="2055" width="5.85546875" style="6" bestFit="1" customWidth="1"/>
    <col min="2056" max="2056" width="5.7109375" style="6" bestFit="1" customWidth="1"/>
    <col min="2057" max="2057" width="6.7109375" style="6" customWidth="1"/>
    <col min="2058" max="2058" width="8.140625" style="6" customWidth="1"/>
    <col min="2059" max="2059" width="9.42578125" style="6" customWidth="1"/>
    <col min="2060" max="2061" width="11.85546875" style="6" customWidth="1"/>
    <col min="2062" max="2062" width="12.140625" style="6" customWidth="1"/>
    <col min="2063" max="2063" width="9.42578125" style="6" customWidth="1"/>
    <col min="2064" max="2302" width="9.140625" style="6"/>
    <col min="2303" max="2303" width="6.7109375" style="6" customWidth="1"/>
    <col min="2304" max="2304" width="8" style="6" customWidth="1"/>
    <col min="2305" max="2305" width="25.28515625" style="6" customWidth="1"/>
    <col min="2306" max="2306" width="3.28515625" style="6" customWidth="1"/>
    <col min="2307" max="2307" width="10.140625" style="6" bestFit="1" customWidth="1"/>
    <col min="2308" max="2308" width="4.85546875" style="6" customWidth="1"/>
    <col min="2309" max="2309" width="6" style="6" bestFit="1" customWidth="1"/>
    <col min="2310" max="2310" width="3.85546875" style="6" bestFit="1" customWidth="1"/>
    <col min="2311" max="2311" width="5.85546875" style="6" bestFit="1" customWidth="1"/>
    <col min="2312" max="2312" width="5.7109375" style="6" bestFit="1" customWidth="1"/>
    <col min="2313" max="2313" width="6.7109375" style="6" customWidth="1"/>
    <col min="2314" max="2314" width="8.140625" style="6" customWidth="1"/>
    <col min="2315" max="2315" width="9.42578125" style="6" customWidth="1"/>
    <col min="2316" max="2317" width="11.85546875" style="6" customWidth="1"/>
    <col min="2318" max="2318" width="12.140625" style="6" customWidth="1"/>
    <col min="2319" max="2319" width="9.42578125" style="6" customWidth="1"/>
    <col min="2320" max="2558" width="9.140625" style="6"/>
    <col min="2559" max="2559" width="6.7109375" style="6" customWidth="1"/>
    <col min="2560" max="2560" width="8" style="6" customWidth="1"/>
    <col min="2561" max="2561" width="25.28515625" style="6" customWidth="1"/>
    <col min="2562" max="2562" width="3.28515625" style="6" customWidth="1"/>
    <col min="2563" max="2563" width="10.140625" style="6" bestFit="1" customWidth="1"/>
    <col min="2564" max="2564" width="4.85546875" style="6" customWidth="1"/>
    <col min="2565" max="2565" width="6" style="6" bestFit="1" customWidth="1"/>
    <col min="2566" max="2566" width="3.85546875" style="6" bestFit="1" customWidth="1"/>
    <col min="2567" max="2567" width="5.85546875" style="6" bestFit="1" customWidth="1"/>
    <col min="2568" max="2568" width="5.7109375" style="6" bestFit="1" customWidth="1"/>
    <col min="2569" max="2569" width="6.7109375" style="6" customWidth="1"/>
    <col min="2570" max="2570" width="8.140625" style="6" customWidth="1"/>
    <col min="2571" max="2571" width="9.42578125" style="6" customWidth="1"/>
    <col min="2572" max="2573" width="11.85546875" style="6" customWidth="1"/>
    <col min="2574" max="2574" width="12.140625" style="6" customWidth="1"/>
    <col min="2575" max="2575" width="9.42578125" style="6" customWidth="1"/>
    <col min="2576" max="2814" width="9.140625" style="6"/>
    <col min="2815" max="2815" width="6.7109375" style="6" customWidth="1"/>
    <col min="2816" max="2816" width="8" style="6" customWidth="1"/>
    <col min="2817" max="2817" width="25.28515625" style="6" customWidth="1"/>
    <col min="2818" max="2818" width="3.28515625" style="6" customWidth="1"/>
    <col min="2819" max="2819" width="10.140625" style="6" bestFit="1" customWidth="1"/>
    <col min="2820" max="2820" width="4.85546875" style="6" customWidth="1"/>
    <col min="2821" max="2821" width="6" style="6" bestFit="1" customWidth="1"/>
    <col min="2822" max="2822" width="3.85546875" style="6" bestFit="1" customWidth="1"/>
    <col min="2823" max="2823" width="5.85546875" style="6" bestFit="1" customWidth="1"/>
    <col min="2824" max="2824" width="5.7109375" style="6" bestFit="1" customWidth="1"/>
    <col min="2825" max="2825" width="6.7109375" style="6" customWidth="1"/>
    <col min="2826" max="2826" width="8.140625" style="6" customWidth="1"/>
    <col min="2827" max="2827" width="9.42578125" style="6" customWidth="1"/>
    <col min="2828" max="2829" width="11.85546875" style="6" customWidth="1"/>
    <col min="2830" max="2830" width="12.140625" style="6" customWidth="1"/>
    <col min="2831" max="2831" width="9.42578125" style="6" customWidth="1"/>
    <col min="2832" max="3070" width="9.140625" style="6"/>
    <col min="3071" max="3071" width="6.7109375" style="6" customWidth="1"/>
    <col min="3072" max="3072" width="8" style="6" customWidth="1"/>
    <col min="3073" max="3073" width="25.28515625" style="6" customWidth="1"/>
    <col min="3074" max="3074" width="3.28515625" style="6" customWidth="1"/>
    <col min="3075" max="3075" width="10.140625" style="6" bestFit="1" customWidth="1"/>
    <col min="3076" max="3076" width="4.85546875" style="6" customWidth="1"/>
    <col min="3077" max="3077" width="6" style="6" bestFit="1" customWidth="1"/>
    <col min="3078" max="3078" width="3.85546875" style="6" bestFit="1" customWidth="1"/>
    <col min="3079" max="3079" width="5.85546875" style="6" bestFit="1" customWidth="1"/>
    <col min="3080" max="3080" width="5.7109375" style="6" bestFit="1" customWidth="1"/>
    <col min="3081" max="3081" width="6.7109375" style="6" customWidth="1"/>
    <col min="3082" max="3082" width="8.140625" style="6" customWidth="1"/>
    <col min="3083" max="3083" width="9.42578125" style="6" customWidth="1"/>
    <col min="3084" max="3085" width="11.85546875" style="6" customWidth="1"/>
    <col min="3086" max="3086" width="12.140625" style="6" customWidth="1"/>
    <col min="3087" max="3087" width="9.42578125" style="6" customWidth="1"/>
    <col min="3088" max="3326" width="9.140625" style="6"/>
    <col min="3327" max="3327" width="6.7109375" style="6" customWidth="1"/>
    <col min="3328" max="3328" width="8" style="6" customWidth="1"/>
    <col min="3329" max="3329" width="25.28515625" style="6" customWidth="1"/>
    <col min="3330" max="3330" width="3.28515625" style="6" customWidth="1"/>
    <col min="3331" max="3331" width="10.140625" style="6" bestFit="1" customWidth="1"/>
    <col min="3332" max="3332" width="4.85546875" style="6" customWidth="1"/>
    <col min="3333" max="3333" width="6" style="6" bestFit="1" customWidth="1"/>
    <col min="3334" max="3334" width="3.85546875" style="6" bestFit="1" customWidth="1"/>
    <col min="3335" max="3335" width="5.85546875" style="6" bestFit="1" customWidth="1"/>
    <col min="3336" max="3336" width="5.7109375" style="6" bestFit="1" customWidth="1"/>
    <col min="3337" max="3337" width="6.7109375" style="6" customWidth="1"/>
    <col min="3338" max="3338" width="8.140625" style="6" customWidth="1"/>
    <col min="3339" max="3339" width="9.42578125" style="6" customWidth="1"/>
    <col min="3340" max="3341" width="11.85546875" style="6" customWidth="1"/>
    <col min="3342" max="3342" width="12.140625" style="6" customWidth="1"/>
    <col min="3343" max="3343" width="9.42578125" style="6" customWidth="1"/>
    <col min="3344" max="3582" width="9.140625" style="6"/>
    <col min="3583" max="3583" width="6.7109375" style="6" customWidth="1"/>
    <col min="3584" max="3584" width="8" style="6" customWidth="1"/>
    <col min="3585" max="3585" width="25.28515625" style="6" customWidth="1"/>
    <col min="3586" max="3586" width="3.28515625" style="6" customWidth="1"/>
    <col min="3587" max="3587" width="10.140625" style="6" bestFit="1" customWidth="1"/>
    <col min="3588" max="3588" width="4.85546875" style="6" customWidth="1"/>
    <col min="3589" max="3589" width="6" style="6" bestFit="1" customWidth="1"/>
    <col min="3590" max="3590" width="3.85546875" style="6" bestFit="1" customWidth="1"/>
    <col min="3591" max="3591" width="5.85546875" style="6" bestFit="1" customWidth="1"/>
    <col min="3592" max="3592" width="5.7109375" style="6" bestFit="1" customWidth="1"/>
    <col min="3593" max="3593" width="6.7109375" style="6" customWidth="1"/>
    <col min="3594" max="3594" width="8.140625" style="6" customWidth="1"/>
    <col min="3595" max="3595" width="9.42578125" style="6" customWidth="1"/>
    <col min="3596" max="3597" width="11.85546875" style="6" customWidth="1"/>
    <col min="3598" max="3598" width="12.140625" style="6" customWidth="1"/>
    <col min="3599" max="3599" width="9.42578125" style="6" customWidth="1"/>
    <col min="3600" max="3838" width="9.140625" style="6"/>
    <col min="3839" max="3839" width="6.7109375" style="6" customWidth="1"/>
    <col min="3840" max="3840" width="8" style="6" customWidth="1"/>
    <col min="3841" max="3841" width="25.28515625" style="6" customWidth="1"/>
    <col min="3842" max="3842" width="3.28515625" style="6" customWidth="1"/>
    <col min="3843" max="3843" width="10.140625" style="6" bestFit="1" customWidth="1"/>
    <col min="3844" max="3844" width="4.85546875" style="6" customWidth="1"/>
    <col min="3845" max="3845" width="6" style="6" bestFit="1" customWidth="1"/>
    <col min="3846" max="3846" width="3.85546875" style="6" bestFit="1" customWidth="1"/>
    <col min="3847" max="3847" width="5.85546875" style="6" bestFit="1" customWidth="1"/>
    <col min="3848" max="3848" width="5.7109375" style="6" bestFit="1" customWidth="1"/>
    <col min="3849" max="3849" width="6.7109375" style="6" customWidth="1"/>
    <col min="3850" max="3850" width="8.140625" style="6" customWidth="1"/>
    <col min="3851" max="3851" width="9.42578125" style="6" customWidth="1"/>
    <col min="3852" max="3853" width="11.85546875" style="6" customWidth="1"/>
    <col min="3854" max="3854" width="12.140625" style="6" customWidth="1"/>
    <col min="3855" max="3855" width="9.42578125" style="6" customWidth="1"/>
    <col min="3856" max="4094" width="9.140625" style="6"/>
    <col min="4095" max="4095" width="6.7109375" style="6" customWidth="1"/>
    <col min="4096" max="4096" width="8" style="6" customWidth="1"/>
    <col min="4097" max="4097" width="25.28515625" style="6" customWidth="1"/>
    <col min="4098" max="4098" width="3.28515625" style="6" customWidth="1"/>
    <col min="4099" max="4099" width="10.140625" style="6" bestFit="1" customWidth="1"/>
    <col min="4100" max="4100" width="4.85546875" style="6" customWidth="1"/>
    <col min="4101" max="4101" width="6" style="6" bestFit="1" customWidth="1"/>
    <col min="4102" max="4102" width="3.85546875" style="6" bestFit="1" customWidth="1"/>
    <col min="4103" max="4103" width="5.85546875" style="6" bestFit="1" customWidth="1"/>
    <col min="4104" max="4104" width="5.7109375" style="6" bestFit="1" customWidth="1"/>
    <col min="4105" max="4105" width="6.7109375" style="6" customWidth="1"/>
    <col min="4106" max="4106" width="8.140625" style="6" customWidth="1"/>
    <col min="4107" max="4107" width="9.42578125" style="6" customWidth="1"/>
    <col min="4108" max="4109" width="11.85546875" style="6" customWidth="1"/>
    <col min="4110" max="4110" width="12.140625" style="6" customWidth="1"/>
    <col min="4111" max="4111" width="9.42578125" style="6" customWidth="1"/>
    <col min="4112" max="4350" width="9.140625" style="6"/>
    <col min="4351" max="4351" width="6.7109375" style="6" customWidth="1"/>
    <col min="4352" max="4352" width="8" style="6" customWidth="1"/>
    <col min="4353" max="4353" width="25.28515625" style="6" customWidth="1"/>
    <col min="4354" max="4354" width="3.28515625" style="6" customWidth="1"/>
    <col min="4355" max="4355" width="10.140625" style="6" bestFit="1" customWidth="1"/>
    <col min="4356" max="4356" width="4.85546875" style="6" customWidth="1"/>
    <col min="4357" max="4357" width="6" style="6" bestFit="1" customWidth="1"/>
    <col min="4358" max="4358" width="3.85546875" style="6" bestFit="1" customWidth="1"/>
    <col min="4359" max="4359" width="5.85546875" style="6" bestFit="1" customWidth="1"/>
    <col min="4360" max="4360" width="5.7109375" style="6" bestFit="1" customWidth="1"/>
    <col min="4361" max="4361" width="6.7109375" style="6" customWidth="1"/>
    <col min="4362" max="4362" width="8.140625" style="6" customWidth="1"/>
    <col min="4363" max="4363" width="9.42578125" style="6" customWidth="1"/>
    <col min="4364" max="4365" width="11.85546875" style="6" customWidth="1"/>
    <col min="4366" max="4366" width="12.140625" style="6" customWidth="1"/>
    <col min="4367" max="4367" width="9.42578125" style="6" customWidth="1"/>
    <col min="4368" max="4606" width="9.140625" style="6"/>
    <col min="4607" max="4607" width="6.7109375" style="6" customWidth="1"/>
    <col min="4608" max="4608" width="8" style="6" customWidth="1"/>
    <col min="4609" max="4609" width="25.28515625" style="6" customWidth="1"/>
    <col min="4610" max="4610" width="3.28515625" style="6" customWidth="1"/>
    <col min="4611" max="4611" width="10.140625" style="6" bestFit="1" customWidth="1"/>
    <col min="4612" max="4612" width="4.85546875" style="6" customWidth="1"/>
    <col min="4613" max="4613" width="6" style="6" bestFit="1" customWidth="1"/>
    <col min="4614" max="4614" width="3.85546875" style="6" bestFit="1" customWidth="1"/>
    <col min="4615" max="4615" width="5.85546875" style="6" bestFit="1" customWidth="1"/>
    <col min="4616" max="4616" width="5.7109375" style="6" bestFit="1" customWidth="1"/>
    <col min="4617" max="4617" width="6.7109375" style="6" customWidth="1"/>
    <col min="4618" max="4618" width="8.140625" style="6" customWidth="1"/>
    <col min="4619" max="4619" width="9.42578125" style="6" customWidth="1"/>
    <col min="4620" max="4621" width="11.85546875" style="6" customWidth="1"/>
    <col min="4622" max="4622" width="12.140625" style="6" customWidth="1"/>
    <col min="4623" max="4623" width="9.42578125" style="6" customWidth="1"/>
    <col min="4624" max="4862" width="9.140625" style="6"/>
    <col min="4863" max="4863" width="6.7109375" style="6" customWidth="1"/>
    <col min="4864" max="4864" width="8" style="6" customWidth="1"/>
    <col min="4865" max="4865" width="25.28515625" style="6" customWidth="1"/>
    <col min="4866" max="4866" width="3.28515625" style="6" customWidth="1"/>
    <col min="4867" max="4867" width="10.140625" style="6" bestFit="1" customWidth="1"/>
    <col min="4868" max="4868" width="4.85546875" style="6" customWidth="1"/>
    <col min="4869" max="4869" width="6" style="6" bestFit="1" customWidth="1"/>
    <col min="4870" max="4870" width="3.85546875" style="6" bestFit="1" customWidth="1"/>
    <col min="4871" max="4871" width="5.85546875" style="6" bestFit="1" customWidth="1"/>
    <col min="4872" max="4872" width="5.7109375" style="6" bestFit="1" customWidth="1"/>
    <col min="4873" max="4873" width="6.7109375" style="6" customWidth="1"/>
    <col min="4874" max="4874" width="8.140625" style="6" customWidth="1"/>
    <col min="4875" max="4875" width="9.42578125" style="6" customWidth="1"/>
    <col min="4876" max="4877" width="11.85546875" style="6" customWidth="1"/>
    <col min="4878" max="4878" width="12.140625" style="6" customWidth="1"/>
    <col min="4879" max="4879" width="9.42578125" style="6" customWidth="1"/>
    <col min="4880" max="5118" width="9.140625" style="6"/>
    <col min="5119" max="5119" width="6.7109375" style="6" customWidth="1"/>
    <col min="5120" max="5120" width="8" style="6" customWidth="1"/>
    <col min="5121" max="5121" width="25.28515625" style="6" customWidth="1"/>
    <col min="5122" max="5122" width="3.28515625" style="6" customWidth="1"/>
    <col min="5123" max="5123" width="10.140625" style="6" bestFit="1" customWidth="1"/>
    <col min="5124" max="5124" width="4.85546875" style="6" customWidth="1"/>
    <col min="5125" max="5125" width="6" style="6" bestFit="1" customWidth="1"/>
    <col min="5126" max="5126" width="3.85546875" style="6" bestFit="1" customWidth="1"/>
    <col min="5127" max="5127" width="5.85546875" style="6" bestFit="1" customWidth="1"/>
    <col min="5128" max="5128" width="5.7109375" style="6" bestFit="1" customWidth="1"/>
    <col min="5129" max="5129" width="6.7109375" style="6" customWidth="1"/>
    <col min="5130" max="5130" width="8.140625" style="6" customWidth="1"/>
    <col min="5131" max="5131" width="9.42578125" style="6" customWidth="1"/>
    <col min="5132" max="5133" width="11.85546875" style="6" customWidth="1"/>
    <col min="5134" max="5134" width="12.140625" style="6" customWidth="1"/>
    <col min="5135" max="5135" width="9.42578125" style="6" customWidth="1"/>
    <col min="5136" max="5374" width="9.140625" style="6"/>
    <col min="5375" max="5375" width="6.7109375" style="6" customWidth="1"/>
    <col min="5376" max="5376" width="8" style="6" customWidth="1"/>
    <col min="5377" max="5377" width="25.28515625" style="6" customWidth="1"/>
    <col min="5378" max="5378" width="3.28515625" style="6" customWidth="1"/>
    <col min="5379" max="5379" width="10.140625" style="6" bestFit="1" customWidth="1"/>
    <col min="5380" max="5380" width="4.85546875" style="6" customWidth="1"/>
    <col min="5381" max="5381" width="6" style="6" bestFit="1" customWidth="1"/>
    <col min="5382" max="5382" width="3.85546875" style="6" bestFit="1" customWidth="1"/>
    <col min="5383" max="5383" width="5.85546875" style="6" bestFit="1" customWidth="1"/>
    <col min="5384" max="5384" width="5.7109375" style="6" bestFit="1" customWidth="1"/>
    <col min="5385" max="5385" width="6.7109375" style="6" customWidth="1"/>
    <col min="5386" max="5386" width="8.140625" style="6" customWidth="1"/>
    <col min="5387" max="5387" width="9.42578125" style="6" customWidth="1"/>
    <col min="5388" max="5389" width="11.85546875" style="6" customWidth="1"/>
    <col min="5390" max="5390" width="12.140625" style="6" customWidth="1"/>
    <col min="5391" max="5391" width="9.42578125" style="6" customWidth="1"/>
    <col min="5392" max="5630" width="9.140625" style="6"/>
    <col min="5631" max="5631" width="6.7109375" style="6" customWidth="1"/>
    <col min="5632" max="5632" width="8" style="6" customWidth="1"/>
    <col min="5633" max="5633" width="25.28515625" style="6" customWidth="1"/>
    <col min="5634" max="5634" width="3.28515625" style="6" customWidth="1"/>
    <col min="5635" max="5635" width="10.140625" style="6" bestFit="1" customWidth="1"/>
    <col min="5636" max="5636" width="4.85546875" style="6" customWidth="1"/>
    <col min="5637" max="5637" width="6" style="6" bestFit="1" customWidth="1"/>
    <col min="5638" max="5638" width="3.85546875" style="6" bestFit="1" customWidth="1"/>
    <col min="5639" max="5639" width="5.85546875" style="6" bestFit="1" customWidth="1"/>
    <col min="5640" max="5640" width="5.7109375" style="6" bestFit="1" customWidth="1"/>
    <col min="5641" max="5641" width="6.7109375" style="6" customWidth="1"/>
    <col min="5642" max="5642" width="8.140625" style="6" customWidth="1"/>
    <col min="5643" max="5643" width="9.42578125" style="6" customWidth="1"/>
    <col min="5644" max="5645" width="11.85546875" style="6" customWidth="1"/>
    <col min="5646" max="5646" width="12.140625" style="6" customWidth="1"/>
    <col min="5647" max="5647" width="9.42578125" style="6" customWidth="1"/>
    <col min="5648" max="5886" width="9.140625" style="6"/>
    <col min="5887" max="5887" width="6.7109375" style="6" customWidth="1"/>
    <col min="5888" max="5888" width="8" style="6" customWidth="1"/>
    <col min="5889" max="5889" width="25.28515625" style="6" customWidth="1"/>
    <col min="5890" max="5890" width="3.28515625" style="6" customWidth="1"/>
    <col min="5891" max="5891" width="10.140625" style="6" bestFit="1" customWidth="1"/>
    <col min="5892" max="5892" width="4.85546875" style="6" customWidth="1"/>
    <col min="5893" max="5893" width="6" style="6" bestFit="1" customWidth="1"/>
    <col min="5894" max="5894" width="3.85546875" style="6" bestFit="1" customWidth="1"/>
    <col min="5895" max="5895" width="5.85546875" style="6" bestFit="1" customWidth="1"/>
    <col min="5896" max="5896" width="5.7109375" style="6" bestFit="1" customWidth="1"/>
    <col min="5897" max="5897" width="6.7109375" style="6" customWidth="1"/>
    <col min="5898" max="5898" width="8.140625" style="6" customWidth="1"/>
    <col min="5899" max="5899" width="9.42578125" style="6" customWidth="1"/>
    <col min="5900" max="5901" width="11.85546875" style="6" customWidth="1"/>
    <col min="5902" max="5902" width="12.140625" style="6" customWidth="1"/>
    <col min="5903" max="5903" width="9.42578125" style="6" customWidth="1"/>
    <col min="5904" max="6142" width="9.140625" style="6"/>
    <col min="6143" max="6143" width="6.7109375" style="6" customWidth="1"/>
    <col min="6144" max="6144" width="8" style="6" customWidth="1"/>
    <col min="6145" max="6145" width="25.28515625" style="6" customWidth="1"/>
    <col min="6146" max="6146" width="3.28515625" style="6" customWidth="1"/>
    <col min="6147" max="6147" width="10.140625" style="6" bestFit="1" customWidth="1"/>
    <col min="6148" max="6148" width="4.85546875" style="6" customWidth="1"/>
    <col min="6149" max="6149" width="6" style="6" bestFit="1" customWidth="1"/>
    <col min="6150" max="6150" width="3.85546875" style="6" bestFit="1" customWidth="1"/>
    <col min="6151" max="6151" width="5.85546875" style="6" bestFit="1" customWidth="1"/>
    <col min="6152" max="6152" width="5.7109375" style="6" bestFit="1" customWidth="1"/>
    <col min="6153" max="6153" width="6.7109375" style="6" customWidth="1"/>
    <col min="6154" max="6154" width="8.140625" style="6" customWidth="1"/>
    <col min="6155" max="6155" width="9.42578125" style="6" customWidth="1"/>
    <col min="6156" max="6157" width="11.85546875" style="6" customWidth="1"/>
    <col min="6158" max="6158" width="12.140625" style="6" customWidth="1"/>
    <col min="6159" max="6159" width="9.42578125" style="6" customWidth="1"/>
    <col min="6160" max="6398" width="9.140625" style="6"/>
    <col min="6399" max="6399" width="6.7109375" style="6" customWidth="1"/>
    <col min="6400" max="6400" width="8" style="6" customWidth="1"/>
    <col min="6401" max="6401" width="25.28515625" style="6" customWidth="1"/>
    <col min="6402" max="6402" width="3.28515625" style="6" customWidth="1"/>
    <col min="6403" max="6403" width="10.140625" style="6" bestFit="1" customWidth="1"/>
    <col min="6404" max="6404" width="4.85546875" style="6" customWidth="1"/>
    <col min="6405" max="6405" width="6" style="6" bestFit="1" customWidth="1"/>
    <col min="6406" max="6406" width="3.85546875" style="6" bestFit="1" customWidth="1"/>
    <col min="6407" max="6407" width="5.85546875" style="6" bestFit="1" customWidth="1"/>
    <col min="6408" max="6408" width="5.7109375" style="6" bestFit="1" customWidth="1"/>
    <col min="6409" max="6409" width="6.7109375" style="6" customWidth="1"/>
    <col min="6410" max="6410" width="8.140625" style="6" customWidth="1"/>
    <col min="6411" max="6411" width="9.42578125" style="6" customWidth="1"/>
    <col min="6412" max="6413" width="11.85546875" style="6" customWidth="1"/>
    <col min="6414" max="6414" width="12.140625" style="6" customWidth="1"/>
    <col min="6415" max="6415" width="9.42578125" style="6" customWidth="1"/>
    <col min="6416" max="6654" width="9.140625" style="6"/>
    <col min="6655" max="6655" width="6.7109375" style="6" customWidth="1"/>
    <col min="6656" max="6656" width="8" style="6" customWidth="1"/>
    <col min="6657" max="6657" width="25.28515625" style="6" customWidth="1"/>
    <col min="6658" max="6658" width="3.28515625" style="6" customWidth="1"/>
    <col min="6659" max="6659" width="10.140625" style="6" bestFit="1" customWidth="1"/>
    <col min="6660" max="6660" width="4.85546875" style="6" customWidth="1"/>
    <col min="6661" max="6661" width="6" style="6" bestFit="1" customWidth="1"/>
    <col min="6662" max="6662" width="3.85546875" style="6" bestFit="1" customWidth="1"/>
    <col min="6663" max="6663" width="5.85546875" style="6" bestFit="1" customWidth="1"/>
    <col min="6664" max="6664" width="5.7109375" style="6" bestFit="1" customWidth="1"/>
    <col min="6665" max="6665" width="6.7109375" style="6" customWidth="1"/>
    <col min="6666" max="6666" width="8.140625" style="6" customWidth="1"/>
    <col min="6667" max="6667" width="9.42578125" style="6" customWidth="1"/>
    <col min="6668" max="6669" width="11.85546875" style="6" customWidth="1"/>
    <col min="6670" max="6670" width="12.140625" style="6" customWidth="1"/>
    <col min="6671" max="6671" width="9.42578125" style="6" customWidth="1"/>
    <col min="6672" max="6910" width="9.140625" style="6"/>
    <col min="6911" max="6911" width="6.7109375" style="6" customWidth="1"/>
    <col min="6912" max="6912" width="8" style="6" customWidth="1"/>
    <col min="6913" max="6913" width="25.28515625" style="6" customWidth="1"/>
    <col min="6914" max="6914" width="3.28515625" style="6" customWidth="1"/>
    <col min="6915" max="6915" width="10.140625" style="6" bestFit="1" customWidth="1"/>
    <col min="6916" max="6916" width="4.85546875" style="6" customWidth="1"/>
    <col min="6917" max="6917" width="6" style="6" bestFit="1" customWidth="1"/>
    <col min="6918" max="6918" width="3.85546875" style="6" bestFit="1" customWidth="1"/>
    <col min="6919" max="6919" width="5.85546875" style="6" bestFit="1" customWidth="1"/>
    <col min="6920" max="6920" width="5.7109375" style="6" bestFit="1" customWidth="1"/>
    <col min="6921" max="6921" width="6.7109375" style="6" customWidth="1"/>
    <col min="6922" max="6922" width="8.140625" style="6" customWidth="1"/>
    <col min="6923" max="6923" width="9.42578125" style="6" customWidth="1"/>
    <col min="6924" max="6925" width="11.85546875" style="6" customWidth="1"/>
    <col min="6926" max="6926" width="12.140625" style="6" customWidth="1"/>
    <col min="6927" max="6927" width="9.42578125" style="6" customWidth="1"/>
    <col min="6928" max="7166" width="9.140625" style="6"/>
    <col min="7167" max="7167" width="6.7109375" style="6" customWidth="1"/>
    <col min="7168" max="7168" width="8" style="6" customWidth="1"/>
    <col min="7169" max="7169" width="25.28515625" style="6" customWidth="1"/>
    <col min="7170" max="7170" width="3.28515625" style="6" customWidth="1"/>
    <col min="7171" max="7171" width="10.140625" style="6" bestFit="1" customWidth="1"/>
    <col min="7172" max="7172" width="4.85546875" style="6" customWidth="1"/>
    <col min="7173" max="7173" width="6" style="6" bestFit="1" customWidth="1"/>
    <col min="7174" max="7174" width="3.85546875" style="6" bestFit="1" customWidth="1"/>
    <col min="7175" max="7175" width="5.85546875" style="6" bestFit="1" customWidth="1"/>
    <col min="7176" max="7176" width="5.7109375" style="6" bestFit="1" customWidth="1"/>
    <col min="7177" max="7177" width="6.7109375" style="6" customWidth="1"/>
    <col min="7178" max="7178" width="8.140625" style="6" customWidth="1"/>
    <col min="7179" max="7179" width="9.42578125" style="6" customWidth="1"/>
    <col min="7180" max="7181" width="11.85546875" style="6" customWidth="1"/>
    <col min="7182" max="7182" width="12.140625" style="6" customWidth="1"/>
    <col min="7183" max="7183" width="9.42578125" style="6" customWidth="1"/>
    <col min="7184" max="7422" width="9.140625" style="6"/>
    <col min="7423" max="7423" width="6.7109375" style="6" customWidth="1"/>
    <col min="7424" max="7424" width="8" style="6" customWidth="1"/>
    <col min="7425" max="7425" width="25.28515625" style="6" customWidth="1"/>
    <col min="7426" max="7426" width="3.28515625" style="6" customWidth="1"/>
    <col min="7427" max="7427" width="10.140625" style="6" bestFit="1" customWidth="1"/>
    <col min="7428" max="7428" width="4.85546875" style="6" customWidth="1"/>
    <col min="7429" max="7429" width="6" style="6" bestFit="1" customWidth="1"/>
    <col min="7430" max="7430" width="3.85546875" style="6" bestFit="1" customWidth="1"/>
    <col min="7431" max="7431" width="5.85546875" style="6" bestFit="1" customWidth="1"/>
    <col min="7432" max="7432" width="5.7109375" style="6" bestFit="1" customWidth="1"/>
    <col min="7433" max="7433" width="6.7109375" style="6" customWidth="1"/>
    <col min="7434" max="7434" width="8.140625" style="6" customWidth="1"/>
    <col min="7435" max="7435" width="9.42578125" style="6" customWidth="1"/>
    <col min="7436" max="7437" width="11.85546875" style="6" customWidth="1"/>
    <col min="7438" max="7438" width="12.140625" style="6" customWidth="1"/>
    <col min="7439" max="7439" width="9.42578125" style="6" customWidth="1"/>
    <col min="7440" max="7678" width="9.140625" style="6"/>
    <col min="7679" max="7679" width="6.7109375" style="6" customWidth="1"/>
    <col min="7680" max="7680" width="8" style="6" customWidth="1"/>
    <col min="7681" max="7681" width="25.28515625" style="6" customWidth="1"/>
    <col min="7682" max="7682" width="3.28515625" style="6" customWidth="1"/>
    <col min="7683" max="7683" width="10.140625" style="6" bestFit="1" customWidth="1"/>
    <col min="7684" max="7684" width="4.85546875" style="6" customWidth="1"/>
    <col min="7685" max="7685" width="6" style="6" bestFit="1" customWidth="1"/>
    <col min="7686" max="7686" width="3.85546875" style="6" bestFit="1" customWidth="1"/>
    <col min="7687" max="7687" width="5.85546875" style="6" bestFit="1" customWidth="1"/>
    <col min="7688" max="7688" width="5.7109375" style="6" bestFit="1" customWidth="1"/>
    <col min="7689" max="7689" width="6.7109375" style="6" customWidth="1"/>
    <col min="7690" max="7690" width="8.140625" style="6" customWidth="1"/>
    <col min="7691" max="7691" width="9.42578125" style="6" customWidth="1"/>
    <col min="7692" max="7693" width="11.85546875" style="6" customWidth="1"/>
    <col min="7694" max="7694" width="12.140625" style="6" customWidth="1"/>
    <col min="7695" max="7695" width="9.42578125" style="6" customWidth="1"/>
    <col min="7696" max="7934" width="9.140625" style="6"/>
    <col min="7935" max="7935" width="6.7109375" style="6" customWidth="1"/>
    <col min="7936" max="7936" width="8" style="6" customWidth="1"/>
    <col min="7937" max="7937" width="25.28515625" style="6" customWidth="1"/>
    <col min="7938" max="7938" width="3.28515625" style="6" customWidth="1"/>
    <col min="7939" max="7939" width="10.140625" style="6" bestFit="1" customWidth="1"/>
    <col min="7940" max="7940" width="4.85546875" style="6" customWidth="1"/>
    <col min="7941" max="7941" width="6" style="6" bestFit="1" customWidth="1"/>
    <col min="7942" max="7942" width="3.85546875" style="6" bestFit="1" customWidth="1"/>
    <col min="7943" max="7943" width="5.85546875" style="6" bestFit="1" customWidth="1"/>
    <col min="7944" max="7944" width="5.7109375" style="6" bestFit="1" customWidth="1"/>
    <col min="7945" max="7945" width="6.7109375" style="6" customWidth="1"/>
    <col min="7946" max="7946" width="8.140625" style="6" customWidth="1"/>
    <col min="7947" max="7947" width="9.42578125" style="6" customWidth="1"/>
    <col min="7948" max="7949" width="11.85546875" style="6" customWidth="1"/>
    <col min="7950" max="7950" width="12.140625" style="6" customWidth="1"/>
    <col min="7951" max="7951" width="9.42578125" style="6" customWidth="1"/>
    <col min="7952" max="8190" width="9.140625" style="6"/>
    <col min="8191" max="8191" width="6.7109375" style="6" customWidth="1"/>
    <col min="8192" max="8192" width="8" style="6" customWidth="1"/>
    <col min="8193" max="8193" width="25.28515625" style="6" customWidth="1"/>
    <col min="8194" max="8194" width="3.28515625" style="6" customWidth="1"/>
    <col min="8195" max="8195" width="10.140625" style="6" bestFit="1" customWidth="1"/>
    <col min="8196" max="8196" width="4.85546875" style="6" customWidth="1"/>
    <col min="8197" max="8197" width="6" style="6" bestFit="1" customWidth="1"/>
    <col min="8198" max="8198" width="3.85546875" style="6" bestFit="1" customWidth="1"/>
    <col min="8199" max="8199" width="5.85546875" style="6" bestFit="1" customWidth="1"/>
    <col min="8200" max="8200" width="5.7109375" style="6" bestFit="1" customWidth="1"/>
    <col min="8201" max="8201" width="6.7109375" style="6" customWidth="1"/>
    <col min="8202" max="8202" width="8.140625" style="6" customWidth="1"/>
    <col min="8203" max="8203" width="9.42578125" style="6" customWidth="1"/>
    <col min="8204" max="8205" width="11.85546875" style="6" customWidth="1"/>
    <col min="8206" max="8206" width="12.140625" style="6" customWidth="1"/>
    <col min="8207" max="8207" width="9.42578125" style="6" customWidth="1"/>
    <col min="8208" max="8446" width="9.140625" style="6"/>
    <col min="8447" max="8447" width="6.7109375" style="6" customWidth="1"/>
    <col min="8448" max="8448" width="8" style="6" customWidth="1"/>
    <col min="8449" max="8449" width="25.28515625" style="6" customWidth="1"/>
    <col min="8450" max="8450" width="3.28515625" style="6" customWidth="1"/>
    <col min="8451" max="8451" width="10.140625" style="6" bestFit="1" customWidth="1"/>
    <col min="8452" max="8452" width="4.85546875" style="6" customWidth="1"/>
    <col min="8453" max="8453" width="6" style="6" bestFit="1" customWidth="1"/>
    <col min="8454" max="8454" width="3.85546875" style="6" bestFit="1" customWidth="1"/>
    <col min="8455" max="8455" width="5.85546875" style="6" bestFit="1" customWidth="1"/>
    <col min="8456" max="8456" width="5.7109375" style="6" bestFit="1" customWidth="1"/>
    <col min="8457" max="8457" width="6.7109375" style="6" customWidth="1"/>
    <col min="8458" max="8458" width="8.140625" style="6" customWidth="1"/>
    <col min="8459" max="8459" width="9.42578125" style="6" customWidth="1"/>
    <col min="8460" max="8461" width="11.85546875" style="6" customWidth="1"/>
    <col min="8462" max="8462" width="12.140625" style="6" customWidth="1"/>
    <col min="8463" max="8463" width="9.42578125" style="6" customWidth="1"/>
    <col min="8464" max="8702" width="9.140625" style="6"/>
    <col min="8703" max="8703" width="6.7109375" style="6" customWidth="1"/>
    <col min="8704" max="8704" width="8" style="6" customWidth="1"/>
    <col min="8705" max="8705" width="25.28515625" style="6" customWidth="1"/>
    <col min="8706" max="8706" width="3.28515625" style="6" customWidth="1"/>
    <col min="8707" max="8707" width="10.140625" style="6" bestFit="1" customWidth="1"/>
    <col min="8708" max="8708" width="4.85546875" style="6" customWidth="1"/>
    <col min="8709" max="8709" width="6" style="6" bestFit="1" customWidth="1"/>
    <col min="8710" max="8710" width="3.85546875" style="6" bestFit="1" customWidth="1"/>
    <col min="8711" max="8711" width="5.85546875" style="6" bestFit="1" customWidth="1"/>
    <col min="8712" max="8712" width="5.7109375" style="6" bestFit="1" customWidth="1"/>
    <col min="8713" max="8713" width="6.7109375" style="6" customWidth="1"/>
    <col min="8714" max="8714" width="8.140625" style="6" customWidth="1"/>
    <col min="8715" max="8715" width="9.42578125" style="6" customWidth="1"/>
    <col min="8716" max="8717" width="11.85546875" style="6" customWidth="1"/>
    <col min="8718" max="8718" width="12.140625" style="6" customWidth="1"/>
    <col min="8719" max="8719" width="9.42578125" style="6" customWidth="1"/>
    <col min="8720" max="8958" width="9.140625" style="6"/>
    <col min="8959" max="8959" width="6.7109375" style="6" customWidth="1"/>
    <col min="8960" max="8960" width="8" style="6" customWidth="1"/>
    <col min="8961" max="8961" width="25.28515625" style="6" customWidth="1"/>
    <col min="8962" max="8962" width="3.28515625" style="6" customWidth="1"/>
    <col min="8963" max="8963" width="10.140625" style="6" bestFit="1" customWidth="1"/>
    <col min="8964" max="8964" width="4.85546875" style="6" customWidth="1"/>
    <col min="8965" max="8965" width="6" style="6" bestFit="1" customWidth="1"/>
    <col min="8966" max="8966" width="3.85546875" style="6" bestFit="1" customWidth="1"/>
    <col min="8967" max="8967" width="5.85546875" style="6" bestFit="1" customWidth="1"/>
    <col min="8968" max="8968" width="5.7109375" style="6" bestFit="1" customWidth="1"/>
    <col min="8969" max="8969" width="6.7109375" style="6" customWidth="1"/>
    <col min="8970" max="8970" width="8.140625" style="6" customWidth="1"/>
    <col min="8971" max="8971" width="9.42578125" style="6" customWidth="1"/>
    <col min="8972" max="8973" width="11.85546875" style="6" customWidth="1"/>
    <col min="8974" max="8974" width="12.140625" style="6" customWidth="1"/>
    <col min="8975" max="8975" width="9.42578125" style="6" customWidth="1"/>
    <col min="8976" max="9214" width="9.140625" style="6"/>
    <col min="9215" max="9215" width="6.7109375" style="6" customWidth="1"/>
    <col min="9216" max="9216" width="8" style="6" customWidth="1"/>
    <col min="9217" max="9217" width="25.28515625" style="6" customWidth="1"/>
    <col min="9218" max="9218" width="3.28515625" style="6" customWidth="1"/>
    <col min="9219" max="9219" width="10.140625" style="6" bestFit="1" customWidth="1"/>
    <col min="9220" max="9220" width="4.85546875" style="6" customWidth="1"/>
    <col min="9221" max="9221" width="6" style="6" bestFit="1" customWidth="1"/>
    <col min="9222" max="9222" width="3.85546875" style="6" bestFit="1" customWidth="1"/>
    <col min="9223" max="9223" width="5.85546875" style="6" bestFit="1" customWidth="1"/>
    <col min="9224" max="9224" width="5.7109375" style="6" bestFit="1" customWidth="1"/>
    <col min="9225" max="9225" width="6.7109375" style="6" customWidth="1"/>
    <col min="9226" max="9226" width="8.140625" style="6" customWidth="1"/>
    <col min="9227" max="9227" width="9.42578125" style="6" customWidth="1"/>
    <col min="9228" max="9229" width="11.85546875" style="6" customWidth="1"/>
    <col min="9230" max="9230" width="12.140625" style="6" customWidth="1"/>
    <col min="9231" max="9231" width="9.42578125" style="6" customWidth="1"/>
    <col min="9232" max="9470" width="9.140625" style="6"/>
    <col min="9471" max="9471" width="6.7109375" style="6" customWidth="1"/>
    <col min="9472" max="9472" width="8" style="6" customWidth="1"/>
    <col min="9473" max="9473" width="25.28515625" style="6" customWidth="1"/>
    <col min="9474" max="9474" width="3.28515625" style="6" customWidth="1"/>
    <col min="9475" max="9475" width="10.140625" style="6" bestFit="1" customWidth="1"/>
    <col min="9476" max="9476" width="4.85546875" style="6" customWidth="1"/>
    <col min="9477" max="9477" width="6" style="6" bestFit="1" customWidth="1"/>
    <col min="9478" max="9478" width="3.85546875" style="6" bestFit="1" customWidth="1"/>
    <col min="9479" max="9479" width="5.85546875" style="6" bestFit="1" customWidth="1"/>
    <col min="9480" max="9480" width="5.7109375" style="6" bestFit="1" customWidth="1"/>
    <col min="9481" max="9481" width="6.7109375" style="6" customWidth="1"/>
    <col min="9482" max="9482" width="8.140625" style="6" customWidth="1"/>
    <col min="9483" max="9483" width="9.42578125" style="6" customWidth="1"/>
    <col min="9484" max="9485" width="11.85546875" style="6" customWidth="1"/>
    <col min="9486" max="9486" width="12.140625" style="6" customWidth="1"/>
    <col min="9487" max="9487" width="9.42578125" style="6" customWidth="1"/>
    <col min="9488" max="9726" width="9.140625" style="6"/>
    <col min="9727" max="9727" width="6.7109375" style="6" customWidth="1"/>
    <col min="9728" max="9728" width="8" style="6" customWidth="1"/>
    <col min="9729" max="9729" width="25.28515625" style="6" customWidth="1"/>
    <col min="9730" max="9730" width="3.28515625" style="6" customWidth="1"/>
    <col min="9731" max="9731" width="10.140625" style="6" bestFit="1" customWidth="1"/>
    <col min="9732" max="9732" width="4.85546875" style="6" customWidth="1"/>
    <col min="9733" max="9733" width="6" style="6" bestFit="1" customWidth="1"/>
    <col min="9734" max="9734" width="3.85546875" style="6" bestFit="1" customWidth="1"/>
    <col min="9735" max="9735" width="5.85546875" style="6" bestFit="1" customWidth="1"/>
    <col min="9736" max="9736" width="5.7109375" style="6" bestFit="1" customWidth="1"/>
    <col min="9737" max="9737" width="6.7109375" style="6" customWidth="1"/>
    <col min="9738" max="9738" width="8.140625" style="6" customWidth="1"/>
    <col min="9739" max="9739" width="9.42578125" style="6" customWidth="1"/>
    <col min="9740" max="9741" width="11.85546875" style="6" customWidth="1"/>
    <col min="9742" max="9742" width="12.140625" style="6" customWidth="1"/>
    <col min="9743" max="9743" width="9.42578125" style="6" customWidth="1"/>
    <col min="9744" max="9982" width="9.140625" style="6"/>
    <col min="9983" max="9983" width="6.7109375" style="6" customWidth="1"/>
    <col min="9984" max="9984" width="8" style="6" customWidth="1"/>
    <col min="9985" max="9985" width="25.28515625" style="6" customWidth="1"/>
    <col min="9986" max="9986" width="3.28515625" style="6" customWidth="1"/>
    <col min="9987" max="9987" width="10.140625" style="6" bestFit="1" customWidth="1"/>
    <col min="9988" max="9988" width="4.85546875" style="6" customWidth="1"/>
    <col min="9989" max="9989" width="6" style="6" bestFit="1" customWidth="1"/>
    <col min="9990" max="9990" width="3.85546875" style="6" bestFit="1" customWidth="1"/>
    <col min="9991" max="9991" width="5.85546875" style="6" bestFit="1" customWidth="1"/>
    <col min="9992" max="9992" width="5.7109375" style="6" bestFit="1" customWidth="1"/>
    <col min="9993" max="9993" width="6.7109375" style="6" customWidth="1"/>
    <col min="9994" max="9994" width="8.140625" style="6" customWidth="1"/>
    <col min="9995" max="9995" width="9.42578125" style="6" customWidth="1"/>
    <col min="9996" max="9997" width="11.85546875" style="6" customWidth="1"/>
    <col min="9998" max="9998" width="12.140625" style="6" customWidth="1"/>
    <col min="9999" max="9999" width="9.42578125" style="6" customWidth="1"/>
    <col min="10000" max="10238" width="9.140625" style="6"/>
    <col min="10239" max="10239" width="6.7109375" style="6" customWidth="1"/>
    <col min="10240" max="10240" width="8" style="6" customWidth="1"/>
    <col min="10241" max="10241" width="25.28515625" style="6" customWidth="1"/>
    <col min="10242" max="10242" width="3.28515625" style="6" customWidth="1"/>
    <col min="10243" max="10243" width="10.140625" style="6" bestFit="1" customWidth="1"/>
    <col min="10244" max="10244" width="4.85546875" style="6" customWidth="1"/>
    <col min="10245" max="10245" width="6" style="6" bestFit="1" customWidth="1"/>
    <col min="10246" max="10246" width="3.85546875" style="6" bestFit="1" customWidth="1"/>
    <col min="10247" max="10247" width="5.85546875" style="6" bestFit="1" customWidth="1"/>
    <col min="10248" max="10248" width="5.7109375" style="6" bestFit="1" customWidth="1"/>
    <col min="10249" max="10249" width="6.7109375" style="6" customWidth="1"/>
    <col min="10250" max="10250" width="8.140625" style="6" customWidth="1"/>
    <col min="10251" max="10251" width="9.42578125" style="6" customWidth="1"/>
    <col min="10252" max="10253" width="11.85546875" style="6" customWidth="1"/>
    <col min="10254" max="10254" width="12.140625" style="6" customWidth="1"/>
    <col min="10255" max="10255" width="9.42578125" style="6" customWidth="1"/>
    <col min="10256" max="10494" width="9.140625" style="6"/>
    <col min="10495" max="10495" width="6.7109375" style="6" customWidth="1"/>
    <col min="10496" max="10496" width="8" style="6" customWidth="1"/>
    <col min="10497" max="10497" width="25.28515625" style="6" customWidth="1"/>
    <col min="10498" max="10498" width="3.28515625" style="6" customWidth="1"/>
    <col min="10499" max="10499" width="10.140625" style="6" bestFit="1" customWidth="1"/>
    <col min="10500" max="10500" width="4.85546875" style="6" customWidth="1"/>
    <col min="10501" max="10501" width="6" style="6" bestFit="1" customWidth="1"/>
    <col min="10502" max="10502" width="3.85546875" style="6" bestFit="1" customWidth="1"/>
    <col min="10503" max="10503" width="5.85546875" style="6" bestFit="1" customWidth="1"/>
    <col min="10504" max="10504" width="5.7109375" style="6" bestFit="1" customWidth="1"/>
    <col min="10505" max="10505" width="6.7109375" style="6" customWidth="1"/>
    <col min="10506" max="10506" width="8.140625" style="6" customWidth="1"/>
    <col min="10507" max="10507" width="9.42578125" style="6" customWidth="1"/>
    <col min="10508" max="10509" width="11.85546875" style="6" customWidth="1"/>
    <col min="10510" max="10510" width="12.140625" style="6" customWidth="1"/>
    <col min="10511" max="10511" width="9.42578125" style="6" customWidth="1"/>
    <col min="10512" max="10750" width="9.140625" style="6"/>
    <col min="10751" max="10751" width="6.7109375" style="6" customWidth="1"/>
    <col min="10752" max="10752" width="8" style="6" customWidth="1"/>
    <col min="10753" max="10753" width="25.28515625" style="6" customWidth="1"/>
    <col min="10754" max="10754" width="3.28515625" style="6" customWidth="1"/>
    <col min="10755" max="10755" width="10.140625" style="6" bestFit="1" customWidth="1"/>
    <col min="10756" max="10756" width="4.85546875" style="6" customWidth="1"/>
    <col min="10757" max="10757" width="6" style="6" bestFit="1" customWidth="1"/>
    <col min="10758" max="10758" width="3.85546875" style="6" bestFit="1" customWidth="1"/>
    <col min="10759" max="10759" width="5.85546875" style="6" bestFit="1" customWidth="1"/>
    <col min="10760" max="10760" width="5.7109375" style="6" bestFit="1" customWidth="1"/>
    <col min="10761" max="10761" width="6.7109375" style="6" customWidth="1"/>
    <col min="10762" max="10762" width="8.140625" style="6" customWidth="1"/>
    <col min="10763" max="10763" width="9.42578125" style="6" customWidth="1"/>
    <col min="10764" max="10765" width="11.85546875" style="6" customWidth="1"/>
    <col min="10766" max="10766" width="12.140625" style="6" customWidth="1"/>
    <col min="10767" max="10767" width="9.42578125" style="6" customWidth="1"/>
    <col min="10768" max="11006" width="9.140625" style="6"/>
    <col min="11007" max="11007" width="6.7109375" style="6" customWidth="1"/>
    <col min="11008" max="11008" width="8" style="6" customWidth="1"/>
    <col min="11009" max="11009" width="25.28515625" style="6" customWidth="1"/>
    <col min="11010" max="11010" width="3.28515625" style="6" customWidth="1"/>
    <col min="11011" max="11011" width="10.140625" style="6" bestFit="1" customWidth="1"/>
    <col min="11012" max="11012" width="4.85546875" style="6" customWidth="1"/>
    <col min="11013" max="11013" width="6" style="6" bestFit="1" customWidth="1"/>
    <col min="11014" max="11014" width="3.85546875" style="6" bestFit="1" customWidth="1"/>
    <col min="11015" max="11015" width="5.85546875" style="6" bestFit="1" customWidth="1"/>
    <col min="11016" max="11016" width="5.7109375" style="6" bestFit="1" customWidth="1"/>
    <col min="11017" max="11017" width="6.7109375" style="6" customWidth="1"/>
    <col min="11018" max="11018" width="8.140625" style="6" customWidth="1"/>
    <col min="11019" max="11019" width="9.42578125" style="6" customWidth="1"/>
    <col min="11020" max="11021" width="11.85546875" style="6" customWidth="1"/>
    <col min="11022" max="11022" width="12.140625" style="6" customWidth="1"/>
    <col min="11023" max="11023" width="9.42578125" style="6" customWidth="1"/>
    <col min="11024" max="11262" width="9.140625" style="6"/>
    <col min="11263" max="11263" width="6.7109375" style="6" customWidth="1"/>
    <col min="11264" max="11264" width="8" style="6" customWidth="1"/>
    <col min="11265" max="11265" width="25.28515625" style="6" customWidth="1"/>
    <col min="11266" max="11266" width="3.28515625" style="6" customWidth="1"/>
    <col min="11267" max="11267" width="10.140625" style="6" bestFit="1" customWidth="1"/>
    <col min="11268" max="11268" width="4.85546875" style="6" customWidth="1"/>
    <col min="11269" max="11269" width="6" style="6" bestFit="1" customWidth="1"/>
    <col min="11270" max="11270" width="3.85546875" style="6" bestFit="1" customWidth="1"/>
    <col min="11271" max="11271" width="5.85546875" style="6" bestFit="1" customWidth="1"/>
    <col min="11272" max="11272" width="5.7109375" style="6" bestFit="1" customWidth="1"/>
    <col min="11273" max="11273" width="6.7109375" style="6" customWidth="1"/>
    <col min="11274" max="11274" width="8.140625" style="6" customWidth="1"/>
    <col min="11275" max="11275" width="9.42578125" style="6" customWidth="1"/>
    <col min="11276" max="11277" width="11.85546875" style="6" customWidth="1"/>
    <col min="11278" max="11278" width="12.140625" style="6" customWidth="1"/>
    <col min="11279" max="11279" width="9.42578125" style="6" customWidth="1"/>
    <col min="11280" max="11518" width="9.140625" style="6"/>
    <col min="11519" max="11519" width="6.7109375" style="6" customWidth="1"/>
    <col min="11520" max="11520" width="8" style="6" customWidth="1"/>
    <col min="11521" max="11521" width="25.28515625" style="6" customWidth="1"/>
    <col min="11522" max="11522" width="3.28515625" style="6" customWidth="1"/>
    <col min="11523" max="11523" width="10.140625" style="6" bestFit="1" customWidth="1"/>
    <col min="11524" max="11524" width="4.85546875" style="6" customWidth="1"/>
    <col min="11525" max="11525" width="6" style="6" bestFit="1" customWidth="1"/>
    <col min="11526" max="11526" width="3.85546875" style="6" bestFit="1" customWidth="1"/>
    <col min="11527" max="11527" width="5.85546875" style="6" bestFit="1" customWidth="1"/>
    <col min="11528" max="11528" width="5.7109375" style="6" bestFit="1" customWidth="1"/>
    <col min="11529" max="11529" width="6.7109375" style="6" customWidth="1"/>
    <col min="11530" max="11530" width="8.140625" style="6" customWidth="1"/>
    <col min="11531" max="11531" width="9.42578125" style="6" customWidth="1"/>
    <col min="11532" max="11533" width="11.85546875" style="6" customWidth="1"/>
    <col min="11534" max="11534" width="12.140625" style="6" customWidth="1"/>
    <col min="11535" max="11535" width="9.42578125" style="6" customWidth="1"/>
    <col min="11536" max="11774" width="9.140625" style="6"/>
    <col min="11775" max="11775" width="6.7109375" style="6" customWidth="1"/>
    <col min="11776" max="11776" width="8" style="6" customWidth="1"/>
    <col min="11777" max="11777" width="25.28515625" style="6" customWidth="1"/>
    <col min="11778" max="11778" width="3.28515625" style="6" customWidth="1"/>
    <col min="11779" max="11779" width="10.140625" style="6" bestFit="1" customWidth="1"/>
    <col min="11780" max="11780" width="4.85546875" style="6" customWidth="1"/>
    <col min="11781" max="11781" width="6" style="6" bestFit="1" customWidth="1"/>
    <col min="11782" max="11782" width="3.85546875" style="6" bestFit="1" customWidth="1"/>
    <col min="11783" max="11783" width="5.85546875" style="6" bestFit="1" customWidth="1"/>
    <col min="11784" max="11784" width="5.7109375" style="6" bestFit="1" customWidth="1"/>
    <col min="11785" max="11785" width="6.7109375" style="6" customWidth="1"/>
    <col min="11786" max="11786" width="8.140625" style="6" customWidth="1"/>
    <col min="11787" max="11787" width="9.42578125" style="6" customWidth="1"/>
    <col min="11788" max="11789" width="11.85546875" style="6" customWidth="1"/>
    <col min="11790" max="11790" width="12.140625" style="6" customWidth="1"/>
    <col min="11791" max="11791" width="9.42578125" style="6" customWidth="1"/>
    <col min="11792" max="12030" width="9.140625" style="6"/>
    <col min="12031" max="12031" width="6.7109375" style="6" customWidth="1"/>
    <col min="12032" max="12032" width="8" style="6" customWidth="1"/>
    <col min="12033" max="12033" width="25.28515625" style="6" customWidth="1"/>
    <col min="12034" max="12034" width="3.28515625" style="6" customWidth="1"/>
    <col min="12035" max="12035" width="10.140625" style="6" bestFit="1" customWidth="1"/>
    <col min="12036" max="12036" width="4.85546875" style="6" customWidth="1"/>
    <col min="12037" max="12037" width="6" style="6" bestFit="1" customWidth="1"/>
    <col min="12038" max="12038" width="3.85546875" style="6" bestFit="1" customWidth="1"/>
    <col min="12039" max="12039" width="5.85546875" style="6" bestFit="1" customWidth="1"/>
    <col min="12040" max="12040" width="5.7109375" style="6" bestFit="1" customWidth="1"/>
    <col min="12041" max="12041" width="6.7109375" style="6" customWidth="1"/>
    <col min="12042" max="12042" width="8.140625" style="6" customWidth="1"/>
    <col min="12043" max="12043" width="9.42578125" style="6" customWidth="1"/>
    <col min="12044" max="12045" width="11.85546875" style="6" customWidth="1"/>
    <col min="12046" max="12046" width="12.140625" style="6" customWidth="1"/>
    <col min="12047" max="12047" width="9.42578125" style="6" customWidth="1"/>
    <col min="12048" max="12286" width="9.140625" style="6"/>
    <col min="12287" max="12287" width="6.7109375" style="6" customWidth="1"/>
    <col min="12288" max="12288" width="8" style="6" customWidth="1"/>
    <col min="12289" max="12289" width="25.28515625" style="6" customWidth="1"/>
    <col min="12290" max="12290" width="3.28515625" style="6" customWidth="1"/>
    <col min="12291" max="12291" width="10.140625" style="6" bestFit="1" customWidth="1"/>
    <col min="12292" max="12292" width="4.85546875" style="6" customWidth="1"/>
    <col min="12293" max="12293" width="6" style="6" bestFit="1" customWidth="1"/>
    <col min="12294" max="12294" width="3.85546875" style="6" bestFit="1" customWidth="1"/>
    <col min="12295" max="12295" width="5.85546875" style="6" bestFit="1" customWidth="1"/>
    <col min="12296" max="12296" width="5.7109375" style="6" bestFit="1" customWidth="1"/>
    <col min="12297" max="12297" width="6.7109375" style="6" customWidth="1"/>
    <col min="12298" max="12298" width="8.140625" style="6" customWidth="1"/>
    <col min="12299" max="12299" width="9.42578125" style="6" customWidth="1"/>
    <col min="12300" max="12301" width="11.85546875" style="6" customWidth="1"/>
    <col min="12302" max="12302" width="12.140625" style="6" customWidth="1"/>
    <col min="12303" max="12303" width="9.42578125" style="6" customWidth="1"/>
    <col min="12304" max="12542" width="9.140625" style="6"/>
    <col min="12543" max="12543" width="6.7109375" style="6" customWidth="1"/>
    <col min="12544" max="12544" width="8" style="6" customWidth="1"/>
    <col min="12545" max="12545" width="25.28515625" style="6" customWidth="1"/>
    <col min="12546" max="12546" width="3.28515625" style="6" customWidth="1"/>
    <col min="12547" max="12547" width="10.140625" style="6" bestFit="1" customWidth="1"/>
    <col min="12548" max="12548" width="4.85546875" style="6" customWidth="1"/>
    <col min="12549" max="12549" width="6" style="6" bestFit="1" customWidth="1"/>
    <col min="12550" max="12550" width="3.85546875" style="6" bestFit="1" customWidth="1"/>
    <col min="12551" max="12551" width="5.85546875" style="6" bestFit="1" customWidth="1"/>
    <col min="12552" max="12552" width="5.7109375" style="6" bestFit="1" customWidth="1"/>
    <col min="12553" max="12553" width="6.7109375" style="6" customWidth="1"/>
    <col min="12554" max="12554" width="8.140625" style="6" customWidth="1"/>
    <col min="12555" max="12555" width="9.42578125" style="6" customWidth="1"/>
    <col min="12556" max="12557" width="11.85546875" style="6" customWidth="1"/>
    <col min="12558" max="12558" width="12.140625" style="6" customWidth="1"/>
    <col min="12559" max="12559" width="9.42578125" style="6" customWidth="1"/>
    <col min="12560" max="12798" width="9.140625" style="6"/>
    <col min="12799" max="12799" width="6.7109375" style="6" customWidth="1"/>
    <col min="12800" max="12800" width="8" style="6" customWidth="1"/>
    <col min="12801" max="12801" width="25.28515625" style="6" customWidth="1"/>
    <col min="12802" max="12802" width="3.28515625" style="6" customWidth="1"/>
    <col min="12803" max="12803" width="10.140625" style="6" bestFit="1" customWidth="1"/>
    <col min="12804" max="12804" width="4.85546875" style="6" customWidth="1"/>
    <col min="12805" max="12805" width="6" style="6" bestFit="1" customWidth="1"/>
    <col min="12806" max="12806" width="3.85546875" style="6" bestFit="1" customWidth="1"/>
    <col min="12807" max="12807" width="5.85546875" style="6" bestFit="1" customWidth="1"/>
    <col min="12808" max="12808" width="5.7109375" style="6" bestFit="1" customWidth="1"/>
    <col min="12809" max="12809" width="6.7109375" style="6" customWidth="1"/>
    <col min="12810" max="12810" width="8.140625" style="6" customWidth="1"/>
    <col min="12811" max="12811" width="9.42578125" style="6" customWidth="1"/>
    <col min="12812" max="12813" width="11.85546875" style="6" customWidth="1"/>
    <col min="12814" max="12814" width="12.140625" style="6" customWidth="1"/>
    <col min="12815" max="12815" width="9.42578125" style="6" customWidth="1"/>
    <col min="12816" max="13054" width="9.140625" style="6"/>
    <col min="13055" max="13055" width="6.7109375" style="6" customWidth="1"/>
    <col min="13056" max="13056" width="8" style="6" customWidth="1"/>
    <col min="13057" max="13057" width="25.28515625" style="6" customWidth="1"/>
    <col min="13058" max="13058" width="3.28515625" style="6" customWidth="1"/>
    <col min="13059" max="13059" width="10.140625" style="6" bestFit="1" customWidth="1"/>
    <col min="13060" max="13060" width="4.85546875" style="6" customWidth="1"/>
    <col min="13061" max="13061" width="6" style="6" bestFit="1" customWidth="1"/>
    <col min="13062" max="13062" width="3.85546875" style="6" bestFit="1" customWidth="1"/>
    <col min="13063" max="13063" width="5.85546875" style="6" bestFit="1" customWidth="1"/>
    <col min="13064" max="13064" width="5.7109375" style="6" bestFit="1" customWidth="1"/>
    <col min="13065" max="13065" width="6.7109375" style="6" customWidth="1"/>
    <col min="13066" max="13066" width="8.140625" style="6" customWidth="1"/>
    <col min="13067" max="13067" width="9.42578125" style="6" customWidth="1"/>
    <col min="13068" max="13069" width="11.85546875" style="6" customWidth="1"/>
    <col min="13070" max="13070" width="12.140625" style="6" customWidth="1"/>
    <col min="13071" max="13071" width="9.42578125" style="6" customWidth="1"/>
    <col min="13072" max="13310" width="9.140625" style="6"/>
    <col min="13311" max="13311" width="6.7109375" style="6" customWidth="1"/>
    <col min="13312" max="13312" width="8" style="6" customWidth="1"/>
    <col min="13313" max="13313" width="25.28515625" style="6" customWidth="1"/>
    <col min="13314" max="13314" width="3.28515625" style="6" customWidth="1"/>
    <col min="13315" max="13315" width="10.140625" style="6" bestFit="1" customWidth="1"/>
    <col min="13316" max="13316" width="4.85546875" style="6" customWidth="1"/>
    <col min="13317" max="13317" width="6" style="6" bestFit="1" customWidth="1"/>
    <col min="13318" max="13318" width="3.85546875" style="6" bestFit="1" customWidth="1"/>
    <col min="13319" max="13319" width="5.85546875" style="6" bestFit="1" customWidth="1"/>
    <col min="13320" max="13320" width="5.7109375" style="6" bestFit="1" customWidth="1"/>
    <col min="13321" max="13321" width="6.7109375" style="6" customWidth="1"/>
    <col min="13322" max="13322" width="8.140625" style="6" customWidth="1"/>
    <col min="13323" max="13323" width="9.42578125" style="6" customWidth="1"/>
    <col min="13324" max="13325" width="11.85546875" style="6" customWidth="1"/>
    <col min="13326" max="13326" width="12.140625" style="6" customWidth="1"/>
    <col min="13327" max="13327" width="9.42578125" style="6" customWidth="1"/>
    <col min="13328" max="13566" width="9.140625" style="6"/>
    <col min="13567" max="13567" width="6.7109375" style="6" customWidth="1"/>
    <col min="13568" max="13568" width="8" style="6" customWidth="1"/>
    <col min="13569" max="13569" width="25.28515625" style="6" customWidth="1"/>
    <col min="13570" max="13570" width="3.28515625" style="6" customWidth="1"/>
    <col min="13571" max="13571" width="10.140625" style="6" bestFit="1" customWidth="1"/>
    <col min="13572" max="13572" width="4.85546875" style="6" customWidth="1"/>
    <col min="13573" max="13573" width="6" style="6" bestFit="1" customWidth="1"/>
    <col min="13574" max="13574" width="3.85546875" style="6" bestFit="1" customWidth="1"/>
    <col min="13575" max="13575" width="5.85546875" style="6" bestFit="1" customWidth="1"/>
    <col min="13576" max="13576" width="5.7109375" style="6" bestFit="1" customWidth="1"/>
    <col min="13577" max="13577" width="6.7109375" style="6" customWidth="1"/>
    <col min="13578" max="13578" width="8.140625" style="6" customWidth="1"/>
    <col min="13579" max="13579" width="9.42578125" style="6" customWidth="1"/>
    <col min="13580" max="13581" width="11.85546875" style="6" customWidth="1"/>
    <col min="13582" max="13582" width="12.140625" style="6" customWidth="1"/>
    <col min="13583" max="13583" width="9.42578125" style="6" customWidth="1"/>
    <col min="13584" max="13822" width="9.140625" style="6"/>
    <col min="13823" max="13823" width="6.7109375" style="6" customWidth="1"/>
    <col min="13824" max="13824" width="8" style="6" customWidth="1"/>
    <col min="13825" max="13825" width="25.28515625" style="6" customWidth="1"/>
    <col min="13826" max="13826" width="3.28515625" style="6" customWidth="1"/>
    <col min="13827" max="13827" width="10.140625" style="6" bestFit="1" customWidth="1"/>
    <col min="13828" max="13828" width="4.85546875" style="6" customWidth="1"/>
    <col min="13829" max="13829" width="6" style="6" bestFit="1" customWidth="1"/>
    <col min="13830" max="13830" width="3.85546875" style="6" bestFit="1" customWidth="1"/>
    <col min="13831" max="13831" width="5.85546875" style="6" bestFit="1" customWidth="1"/>
    <col min="13832" max="13832" width="5.7109375" style="6" bestFit="1" customWidth="1"/>
    <col min="13833" max="13833" width="6.7109375" style="6" customWidth="1"/>
    <col min="13834" max="13834" width="8.140625" style="6" customWidth="1"/>
    <col min="13835" max="13835" width="9.42578125" style="6" customWidth="1"/>
    <col min="13836" max="13837" width="11.85546875" style="6" customWidth="1"/>
    <col min="13838" max="13838" width="12.140625" style="6" customWidth="1"/>
    <col min="13839" max="13839" width="9.42578125" style="6" customWidth="1"/>
    <col min="13840" max="14078" width="9.140625" style="6"/>
    <col min="14079" max="14079" width="6.7109375" style="6" customWidth="1"/>
    <col min="14080" max="14080" width="8" style="6" customWidth="1"/>
    <col min="14081" max="14081" width="25.28515625" style="6" customWidth="1"/>
    <col min="14082" max="14082" width="3.28515625" style="6" customWidth="1"/>
    <col min="14083" max="14083" width="10.140625" style="6" bestFit="1" customWidth="1"/>
    <col min="14084" max="14084" width="4.85546875" style="6" customWidth="1"/>
    <col min="14085" max="14085" width="6" style="6" bestFit="1" customWidth="1"/>
    <col min="14086" max="14086" width="3.85546875" style="6" bestFit="1" customWidth="1"/>
    <col min="14087" max="14087" width="5.85546875" style="6" bestFit="1" customWidth="1"/>
    <col min="14088" max="14088" width="5.7109375" style="6" bestFit="1" customWidth="1"/>
    <col min="14089" max="14089" width="6.7109375" style="6" customWidth="1"/>
    <col min="14090" max="14090" width="8.140625" style="6" customWidth="1"/>
    <col min="14091" max="14091" width="9.42578125" style="6" customWidth="1"/>
    <col min="14092" max="14093" width="11.85546875" style="6" customWidth="1"/>
    <col min="14094" max="14094" width="12.140625" style="6" customWidth="1"/>
    <col min="14095" max="14095" width="9.42578125" style="6" customWidth="1"/>
    <col min="14096" max="14334" width="9.140625" style="6"/>
    <col min="14335" max="14335" width="6.7109375" style="6" customWidth="1"/>
    <col min="14336" max="14336" width="8" style="6" customWidth="1"/>
    <col min="14337" max="14337" width="25.28515625" style="6" customWidth="1"/>
    <col min="14338" max="14338" width="3.28515625" style="6" customWidth="1"/>
    <col min="14339" max="14339" width="10.140625" style="6" bestFit="1" customWidth="1"/>
    <col min="14340" max="14340" width="4.85546875" style="6" customWidth="1"/>
    <col min="14341" max="14341" width="6" style="6" bestFit="1" customWidth="1"/>
    <col min="14342" max="14342" width="3.85546875" style="6" bestFit="1" customWidth="1"/>
    <col min="14343" max="14343" width="5.85546875" style="6" bestFit="1" customWidth="1"/>
    <col min="14344" max="14344" width="5.7109375" style="6" bestFit="1" customWidth="1"/>
    <col min="14345" max="14345" width="6.7109375" style="6" customWidth="1"/>
    <col min="14346" max="14346" width="8.140625" style="6" customWidth="1"/>
    <col min="14347" max="14347" width="9.42578125" style="6" customWidth="1"/>
    <col min="14348" max="14349" width="11.85546875" style="6" customWidth="1"/>
    <col min="14350" max="14350" width="12.140625" style="6" customWidth="1"/>
    <col min="14351" max="14351" width="9.42578125" style="6" customWidth="1"/>
    <col min="14352" max="14590" width="9.140625" style="6"/>
    <col min="14591" max="14591" width="6.7109375" style="6" customWidth="1"/>
    <col min="14592" max="14592" width="8" style="6" customWidth="1"/>
    <col min="14593" max="14593" width="25.28515625" style="6" customWidth="1"/>
    <col min="14594" max="14594" width="3.28515625" style="6" customWidth="1"/>
    <col min="14595" max="14595" width="10.140625" style="6" bestFit="1" customWidth="1"/>
    <col min="14596" max="14596" width="4.85546875" style="6" customWidth="1"/>
    <col min="14597" max="14597" width="6" style="6" bestFit="1" customWidth="1"/>
    <col min="14598" max="14598" width="3.85546875" style="6" bestFit="1" customWidth="1"/>
    <col min="14599" max="14599" width="5.85546875" style="6" bestFit="1" customWidth="1"/>
    <col min="14600" max="14600" width="5.7109375" style="6" bestFit="1" customWidth="1"/>
    <col min="14601" max="14601" width="6.7109375" style="6" customWidth="1"/>
    <col min="14602" max="14602" width="8.140625" style="6" customWidth="1"/>
    <col min="14603" max="14603" width="9.42578125" style="6" customWidth="1"/>
    <col min="14604" max="14605" width="11.85546875" style="6" customWidth="1"/>
    <col min="14606" max="14606" width="12.140625" style="6" customWidth="1"/>
    <col min="14607" max="14607" width="9.42578125" style="6" customWidth="1"/>
    <col min="14608" max="14846" width="9.140625" style="6"/>
    <col min="14847" max="14847" width="6.7109375" style="6" customWidth="1"/>
    <col min="14848" max="14848" width="8" style="6" customWidth="1"/>
    <col min="14849" max="14849" width="25.28515625" style="6" customWidth="1"/>
    <col min="14850" max="14850" width="3.28515625" style="6" customWidth="1"/>
    <col min="14851" max="14851" width="10.140625" style="6" bestFit="1" customWidth="1"/>
    <col min="14852" max="14852" width="4.85546875" style="6" customWidth="1"/>
    <col min="14853" max="14853" width="6" style="6" bestFit="1" customWidth="1"/>
    <col min="14854" max="14854" width="3.85546875" style="6" bestFit="1" customWidth="1"/>
    <col min="14855" max="14855" width="5.85546875" style="6" bestFit="1" customWidth="1"/>
    <col min="14856" max="14856" width="5.7109375" style="6" bestFit="1" customWidth="1"/>
    <col min="14857" max="14857" width="6.7109375" style="6" customWidth="1"/>
    <col min="14858" max="14858" width="8.140625" style="6" customWidth="1"/>
    <col min="14859" max="14859" width="9.42578125" style="6" customWidth="1"/>
    <col min="14860" max="14861" width="11.85546875" style="6" customWidth="1"/>
    <col min="14862" max="14862" width="12.140625" style="6" customWidth="1"/>
    <col min="14863" max="14863" width="9.42578125" style="6" customWidth="1"/>
    <col min="14864" max="15102" width="9.140625" style="6"/>
    <col min="15103" max="15103" width="6.7109375" style="6" customWidth="1"/>
    <col min="15104" max="15104" width="8" style="6" customWidth="1"/>
    <col min="15105" max="15105" width="25.28515625" style="6" customWidth="1"/>
    <col min="15106" max="15106" width="3.28515625" style="6" customWidth="1"/>
    <col min="15107" max="15107" width="10.140625" style="6" bestFit="1" customWidth="1"/>
    <col min="15108" max="15108" width="4.85546875" style="6" customWidth="1"/>
    <col min="15109" max="15109" width="6" style="6" bestFit="1" customWidth="1"/>
    <col min="15110" max="15110" width="3.85546875" style="6" bestFit="1" customWidth="1"/>
    <col min="15111" max="15111" width="5.85546875" style="6" bestFit="1" customWidth="1"/>
    <col min="15112" max="15112" width="5.7109375" style="6" bestFit="1" customWidth="1"/>
    <col min="15113" max="15113" width="6.7109375" style="6" customWidth="1"/>
    <col min="15114" max="15114" width="8.140625" style="6" customWidth="1"/>
    <col min="15115" max="15115" width="9.42578125" style="6" customWidth="1"/>
    <col min="15116" max="15117" width="11.85546875" style="6" customWidth="1"/>
    <col min="15118" max="15118" width="12.140625" style="6" customWidth="1"/>
    <col min="15119" max="15119" width="9.42578125" style="6" customWidth="1"/>
    <col min="15120" max="15358" width="9.140625" style="6"/>
    <col min="15359" max="15359" width="6.7109375" style="6" customWidth="1"/>
    <col min="15360" max="15360" width="8" style="6" customWidth="1"/>
    <col min="15361" max="15361" width="25.28515625" style="6" customWidth="1"/>
    <col min="15362" max="15362" width="3.28515625" style="6" customWidth="1"/>
    <col min="15363" max="15363" width="10.140625" style="6" bestFit="1" customWidth="1"/>
    <col min="15364" max="15364" width="4.85546875" style="6" customWidth="1"/>
    <col min="15365" max="15365" width="6" style="6" bestFit="1" customWidth="1"/>
    <col min="15366" max="15366" width="3.85546875" style="6" bestFit="1" customWidth="1"/>
    <col min="15367" max="15367" width="5.85546875" style="6" bestFit="1" customWidth="1"/>
    <col min="15368" max="15368" width="5.7109375" style="6" bestFit="1" customWidth="1"/>
    <col min="15369" max="15369" width="6.7109375" style="6" customWidth="1"/>
    <col min="15370" max="15370" width="8.140625" style="6" customWidth="1"/>
    <col min="15371" max="15371" width="9.42578125" style="6" customWidth="1"/>
    <col min="15372" max="15373" width="11.85546875" style="6" customWidth="1"/>
    <col min="15374" max="15374" width="12.140625" style="6" customWidth="1"/>
    <col min="15375" max="15375" width="9.42578125" style="6" customWidth="1"/>
    <col min="15376" max="15614" width="9.140625" style="6"/>
    <col min="15615" max="15615" width="6.7109375" style="6" customWidth="1"/>
    <col min="15616" max="15616" width="8" style="6" customWidth="1"/>
    <col min="15617" max="15617" width="25.28515625" style="6" customWidth="1"/>
    <col min="15618" max="15618" width="3.28515625" style="6" customWidth="1"/>
    <col min="15619" max="15619" width="10.140625" style="6" bestFit="1" customWidth="1"/>
    <col min="15620" max="15620" width="4.85546875" style="6" customWidth="1"/>
    <col min="15621" max="15621" width="6" style="6" bestFit="1" customWidth="1"/>
    <col min="15622" max="15622" width="3.85546875" style="6" bestFit="1" customWidth="1"/>
    <col min="15623" max="15623" width="5.85546875" style="6" bestFit="1" customWidth="1"/>
    <col min="15624" max="15624" width="5.7109375" style="6" bestFit="1" customWidth="1"/>
    <col min="15625" max="15625" width="6.7109375" style="6" customWidth="1"/>
    <col min="15626" max="15626" width="8.140625" style="6" customWidth="1"/>
    <col min="15627" max="15627" width="9.42578125" style="6" customWidth="1"/>
    <col min="15628" max="15629" width="11.85546875" style="6" customWidth="1"/>
    <col min="15630" max="15630" width="12.140625" style="6" customWidth="1"/>
    <col min="15631" max="15631" width="9.42578125" style="6" customWidth="1"/>
    <col min="15632" max="15870" width="9.140625" style="6"/>
    <col min="15871" max="15871" width="6.7109375" style="6" customWidth="1"/>
    <col min="15872" max="15872" width="8" style="6" customWidth="1"/>
    <col min="15873" max="15873" width="25.28515625" style="6" customWidth="1"/>
    <col min="15874" max="15874" width="3.28515625" style="6" customWidth="1"/>
    <col min="15875" max="15875" width="10.140625" style="6" bestFit="1" customWidth="1"/>
    <col min="15876" max="15876" width="4.85546875" style="6" customWidth="1"/>
    <col min="15877" max="15877" width="6" style="6" bestFit="1" customWidth="1"/>
    <col min="15878" max="15878" width="3.85546875" style="6" bestFit="1" customWidth="1"/>
    <col min="15879" max="15879" width="5.85546875" style="6" bestFit="1" customWidth="1"/>
    <col min="15880" max="15880" width="5.7109375" style="6" bestFit="1" customWidth="1"/>
    <col min="15881" max="15881" width="6.7109375" style="6" customWidth="1"/>
    <col min="15882" max="15882" width="8.140625" style="6" customWidth="1"/>
    <col min="15883" max="15883" width="9.42578125" style="6" customWidth="1"/>
    <col min="15884" max="15885" width="11.85546875" style="6" customWidth="1"/>
    <col min="15886" max="15886" width="12.140625" style="6" customWidth="1"/>
    <col min="15887" max="15887" width="9.42578125" style="6" customWidth="1"/>
    <col min="15888" max="16126" width="9.140625" style="6"/>
    <col min="16127" max="16127" width="6.7109375" style="6" customWidth="1"/>
    <col min="16128" max="16128" width="8" style="6" customWidth="1"/>
    <col min="16129" max="16129" width="25.28515625" style="6" customWidth="1"/>
    <col min="16130" max="16130" width="3.28515625" style="6" customWidth="1"/>
    <col min="16131" max="16131" width="10.140625" style="6" bestFit="1" customWidth="1"/>
    <col min="16132" max="16132" width="4.85546875" style="6" customWidth="1"/>
    <col min="16133" max="16133" width="6" style="6" bestFit="1" customWidth="1"/>
    <col min="16134" max="16134" width="3.85546875" style="6" bestFit="1" customWidth="1"/>
    <col min="16135" max="16135" width="5.85546875" style="6" bestFit="1" customWidth="1"/>
    <col min="16136" max="16136" width="5.7109375" style="6" bestFit="1" customWidth="1"/>
    <col min="16137" max="16137" width="6.7109375" style="6" customWidth="1"/>
    <col min="16138" max="16138" width="8.140625" style="6" customWidth="1"/>
    <col min="16139" max="16139" width="9.42578125" style="6" customWidth="1"/>
    <col min="16140" max="16141" width="11.85546875" style="6" customWidth="1"/>
    <col min="16142" max="16142" width="12.140625" style="6" customWidth="1"/>
    <col min="16143" max="16143" width="9.42578125" style="6" customWidth="1"/>
    <col min="16144" max="16384" width="9.140625" style="6"/>
  </cols>
  <sheetData>
    <row r="1" spans="1:25" ht="15.75" x14ac:dyDescent="0.25">
      <c r="A1" s="30" t="s">
        <v>59</v>
      </c>
      <c r="B1" s="31"/>
      <c r="C1" s="32"/>
      <c r="D1" s="32"/>
      <c r="E1" s="32"/>
      <c r="F1" s="32"/>
      <c r="G1" s="32"/>
      <c r="H1" s="32"/>
      <c r="I1" s="32"/>
      <c r="J1" s="32"/>
      <c r="K1" s="33"/>
    </row>
    <row r="2" spans="1:25" ht="15.75" x14ac:dyDescent="0.25">
      <c r="A2" s="34" t="s">
        <v>60</v>
      </c>
      <c r="B2" s="1"/>
      <c r="C2" s="35"/>
      <c r="D2" s="35"/>
      <c r="E2" s="35"/>
      <c r="F2" s="35"/>
      <c r="G2" s="35"/>
      <c r="H2" s="35"/>
      <c r="I2" s="35"/>
      <c r="J2" s="35"/>
      <c r="K2" s="36"/>
    </row>
    <row r="3" spans="1:25" ht="16.5" thickBot="1" x14ac:dyDescent="0.3">
      <c r="A3" s="37"/>
      <c r="B3" s="38"/>
      <c r="C3" s="39"/>
      <c r="D3" s="39"/>
      <c r="E3" s="39"/>
      <c r="F3" s="39"/>
      <c r="G3" s="39"/>
      <c r="H3" s="39"/>
      <c r="I3" s="39"/>
      <c r="J3" s="39"/>
      <c r="K3" s="40"/>
    </row>
    <row r="4" spans="1:25" s="5" customFormat="1" x14ac:dyDescent="0.25">
      <c r="A4" s="41" t="s">
        <v>61</v>
      </c>
      <c r="B4" s="42"/>
      <c r="C4" s="43">
        <v>45455</v>
      </c>
      <c r="D4" s="43"/>
      <c r="E4" s="43">
        <v>45475</v>
      </c>
      <c r="M4" s="6"/>
      <c r="N4" s="6"/>
      <c r="O4" s="6"/>
      <c r="P4" s="6"/>
      <c r="Q4" s="6"/>
      <c r="R4" s="6"/>
      <c r="S4" s="6"/>
      <c r="T4" s="6"/>
      <c r="U4" s="6"/>
      <c r="V4" s="6"/>
      <c r="W4" s="6"/>
      <c r="Y4" s="316"/>
    </row>
    <row r="5" spans="1:25" s="5" customFormat="1" ht="15.75" thickBot="1" x14ac:dyDescent="0.3">
      <c r="A5" s="44" t="s">
        <v>62</v>
      </c>
      <c r="B5" s="4"/>
      <c r="E5" s="45">
        <f>E4-C4</f>
        <v>20</v>
      </c>
      <c r="F5" s="46"/>
      <c r="G5" s="46"/>
      <c r="H5" s="46"/>
      <c r="I5" s="46"/>
      <c r="J5" s="46"/>
      <c r="M5" s="6"/>
      <c r="N5" s="6"/>
      <c r="O5" s="6"/>
      <c r="P5" s="6"/>
      <c r="Q5" s="6"/>
      <c r="R5" s="6"/>
      <c r="S5" s="6"/>
      <c r="T5" s="6"/>
      <c r="U5" s="6"/>
      <c r="V5" s="6"/>
      <c r="W5" s="6"/>
      <c r="Y5" s="316"/>
    </row>
    <row r="6" spans="1:25" s="47" customFormat="1" ht="30" customHeight="1" thickBot="1" x14ac:dyDescent="0.3">
      <c r="A6" s="289" t="s">
        <v>63</v>
      </c>
      <c r="B6" s="279" t="s">
        <v>64</v>
      </c>
      <c r="C6" s="301" t="s">
        <v>65</v>
      </c>
      <c r="D6" s="280"/>
      <c r="E6" s="281" t="s">
        <v>66</v>
      </c>
      <c r="F6" s="281" t="s">
        <v>67</v>
      </c>
      <c r="G6" s="281" t="s">
        <v>68</v>
      </c>
      <c r="H6" s="281" t="s">
        <v>69</v>
      </c>
      <c r="I6" s="281" t="s">
        <v>70</v>
      </c>
      <c r="J6" s="281" t="s">
        <v>71</v>
      </c>
      <c r="K6" s="281" t="s">
        <v>72</v>
      </c>
      <c r="L6" s="281" t="s">
        <v>73</v>
      </c>
      <c r="M6" s="282" t="s">
        <v>74</v>
      </c>
      <c r="N6" s="283" t="s">
        <v>75</v>
      </c>
      <c r="O6" s="283" t="s">
        <v>76</v>
      </c>
      <c r="P6" s="283" t="s">
        <v>77</v>
      </c>
      <c r="Q6" s="284"/>
      <c r="R6" s="285" t="s">
        <v>79</v>
      </c>
      <c r="S6" s="283" t="s">
        <v>400</v>
      </c>
      <c r="T6" s="286" t="s">
        <v>78</v>
      </c>
      <c r="U6" s="286" t="s">
        <v>80</v>
      </c>
      <c r="V6" s="287" t="s">
        <v>81</v>
      </c>
      <c r="W6" s="288" t="s">
        <v>82</v>
      </c>
      <c r="Y6" s="317"/>
    </row>
    <row r="7" spans="1:25" s="5" customFormat="1" x14ac:dyDescent="0.25">
      <c r="A7" s="290">
        <v>1</v>
      </c>
      <c r="B7" s="293"/>
      <c r="C7" s="302" t="s">
        <v>4</v>
      </c>
      <c r="D7" s="268"/>
      <c r="E7" s="269" t="s">
        <v>83</v>
      </c>
      <c r="F7" s="270"/>
      <c r="G7" s="270">
        <v>1</v>
      </c>
      <c r="H7" s="270">
        <v>1</v>
      </c>
      <c r="I7" s="271">
        <v>1</v>
      </c>
      <c r="J7" s="271" t="s">
        <v>84</v>
      </c>
      <c r="K7" s="271">
        <v>0</v>
      </c>
      <c r="L7" s="271">
        <v>0</v>
      </c>
      <c r="M7" s="272">
        <f>290*4</f>
        <v>1160</v>
      </c>
      <c r="N7" s="273">
        <v>0</v>
      </c>
      <c r="O7" s="273">
        <v>0</v>
      </c>
      <c r="P7" s="273">
        <v>0</v>
      </c>
      <c r="Q7" s="274"/>
      <c r="R7" s="275">
        <f>SUM(M7:Q7)</f>
        <v>1160</v>
      </c>
      <c r="S7" s="273">
        <f>R7/100*10</f>
        <v>116</v>
      </c>
      <c r="T7" s="276">
        <f>-$U$28*Y7</f>
        <v>34.799999999999997</v>
      </c>
      <c r="U7" s="276">
        <f>R7-S7-T7</f>
        <v>1009.2</v>
      </c>
      <c r="V7" s="277">
        <v>0</v>
      </c>
      <c r="W7" s="278">
        <f>R7-V7</f>
        <v>1160</v>
      </c>
      <c r="Y7" s="318">
        <f>R7/$R$19</f>
        <v>0.15934065934065933</v>
      </c>
    </row>
    <row r="8" spans="1:25" s="5" customFormat="1" x14ac:dyDescent="0.25">
      <c r="A8" s="291">
        <v>2</v>
      </c>
      <c r="B8" s="294"/>
      <c r="C8" s="303" t="s">
        <v>30</v>
      </c>
      <c r="D8" s="48"/>
      <c r="E8" s="49" t="s">
        <v>91</v>
      </c>
      <c r="F8" s="50"/>
      <c r="G8" s="50">
        <v>4</v>
      </c>
      <c r="H8" s="50"/>
      <c r="I8" s="51"/>
      <c r="J8" s="51"/>
      <c r="K8" s="51">
        <v>1</v>
      </c>
      <c r="L8" s="51">
        <v>0</v>
      </c>
      <c r="M8" s="52"/>
      <c r="N8" s="53"/>
      <c r="O8" s="53"/>
      <c r="P8" s="53"/>
      <c r="Q8" s="54"/>
      <c r="R8" s="55"/>
      <c r="S8" s="273"/>
      <c r="T8" s="56"/>
      <c r="U8" s="276"/>
      <c r="V8" s="57">
        <v>0</v>
      </c>
      <c r="W8" s="58">
        <f>R8-V8</f>
        <v>0</v>
      </c>
      <c r="Y8" s="316"/>
    </row>
    <row r="9" spans="1:25" s="5" customFormat="1" x14ac:dyDescent="0.25">
      <c r="A9" s="291">
        <v>3</v>
      </c>
      <c r="B9" s="295"/>
      <c r="C9" s="303" t="s">
        <v>6</v>
      </c>
      <c r="D9" s="48"/>
      <c r="E9" s="49" t="s">
        <v>85</v>
      </c>
      <c r="F9" s="51">
        <v>1</v>
      </c>
      <c r="G9" s="51">
        <v>1</v>
      </c>
      <c r="H9" s="51">
        <v>1</v>
      </c>
      <c r="I9" s="51">
        <v>1</v>
      </c>
      <c r="J9" s="51" t="s">
        <v>84</v>
      </c>
      <c r="K9" s="51">
        <v>0</v>
      </c>
      <c r="L9" s="51">
        <v>0</v>
      </c>
      <c r="M9" s="52">
        <f>290*4</f>
        <v>1160</v>
      </c>
      <c r="N9" s="53">
        <v>0</v>
      </c>
      <c r="O9" s="53">
        <v>0</v>
      </c>
      <c r="P9" s="53">
        <v>0</v>
      </c>
      <c r="Q9" s="54"/>
      <c r="R9" s="55">
        <f>SUM(M9:Q9)</f>
        <v>1160</v>
      </c>
      <c r="S9" s="273">
        <f t="shared" ref="S9:S13" si="0">R9/100*10</f>
        <v>116</v>
      </c>
      <c r="T9" s="276">
        <f>-$U$28*Y9</f>
        <v>34.799999999999997</v>
      </c>
      <c r="U9" s="276">
        <f t="shared" ref="U9:U13" si="1">R9-S9-T9</f>
        <v>1009.2</v>
      </c>
      <c r="V9" s="57">
        <v>0</v>
      </c>
      <c r="W9" s="58">
        <f>R9-V9</f>
        <v>1160</v>
      </c>
      <c r="Y9" s="318">
        <f>R9/$R$19</f>
        <v>0.15934065934065933</v>
      </c>
    </row>
    <row r="10" spans="1:25" s="5" customFormat="1" x14ac:dyDescent="0.25">
      <c r="A10" s="291">
        <v>4</v>
      </c>
      <c r="B10" s="295"/>
      <c r="C10" s="303" t="s">
        <v>7</v>
      </c>
      <c r="D10" s="48"/>
      <c r="E10" s="49" t="s">
        <v>86</v>
      </c>
      <c r="F10" s="51"/>
      <c r="G10" s="51">
        <v>1</v>
      </c>
      <c r="H10" s="51"/>
      <c r="I10" s="51"/>
      <c r="J10" s="51"/>
      <c r="K10" s="51">
        <v>0</v>
      </c>
      <c r="L10" s="51">
        <v>0</v>
      </c>
      <c r="M10" s="52"/>
      <c r="N10" s="53"/>
      <c r="O10" s="53"/>
      <c r="P10" s="53"/>
      <c r="Q10" s="54"/>
      <c r="R10" s="55"/>
      <c r="S10" s="53"/>
      <c r="T10" s="56"/>
      <c r="U10" s="56"/>
      <c r="V10" s="57"/>
      <c r="W10" s="58"/>
      <c r="Y10" s="316"/>
    </row>
    <row r="11" spans="1:25" s="5" customFormat="1" x14ac:dyDescent="0.25">
      <c r="A11" s="291">
        <v>5</v>
      </c>
      <c r="B11" s="296"/>
      <c r="C11" s="303" t="s">
        <v>10</v>
      </c>
      <c r="D11" s="48"/>
      <c r="E11" s="49" t="s">
        <v>87</v>
      </c>
      <c r="F11" s="51">
        <v>1</v>
      </c>
      <c r="G11" s="51">
        <v>2</v>
      </c>
      <c r="H11" s="51">
        <v>1</v>
      </c>
      <c r="I11" s="51">
        <v>1</v>
      </c>
      <c r="J11" s="51" t="s">
        <v>84</v>
      </c>
      <c r="K11" s="51">
        <v>0</v>
      </c>
      <c r="L11" s="51">
        <v>0</v>
      </c>
      <c r="M11" s="52">
        <f>290*4</f>
        <v>1160</v>
      </c>
      <c r="N11" s="53">
        <v>0</v>
      </c>
      <c r="O11" s="53">
        <v>0</v>
      </c>
      <c r="P11" s="53">
        <v>0</v>
      </c>
      <c r="Q11" s="54"/>
      <c r="R11" s="55">
        <f>SUM(M11:Q11)</f>
        <v>1160</v>
      </c>
      <c r="S11" s="273">
        <f t="shared" si="0"/>
        <v>116</v>
      </c>
      <c r="T11" s="276">
        <f>-$U$28*Y11</f>
        <v>34.799999999999997</v>
      </c>
      <c r="U11" s="276">
        <f t="shared" si="1"/>
        <v>1009.2</v>
      </c>
      <c r="V11" s="57">
        <v>0</v>
      </c>
      <c r="W11" s="58">
        <f>R11-V11</f>
        <v>1160</v>
      </c>
      <c r="Y11" s="318">
        <f>R11/$R$19</f>
        <v>0.15934065934065933</v>
      </c>
    </row>
    <row r="12" spans="1:25" s="5" customFormat="1" x14ac:dyDescent="0.25">
      <c r="A12" s="291">
        <v>6</v>
      </c>
      <c r="B12" s="296"/>
      <c r="C12" s="303" t="s">
        <v>11</v>
      </c>
      <c r="D12" s="48"/>
      <c r="E12" s="49" t="s">
        <v>88</v>
      </c>
      <c r="F12" s="51"/>
      <c r="G12" s="51">
        <v>2</v>
      </c>
      <c r="H12" s="51"/>
      <c r="I12" s="51"/>
      <c r="J12" s="51"/>
      <c r="K12" s="51">
        <v>0</v>
      </c>
      <c r="L12" s="51">
        <v>0</v>
      </c>
      <c r="M12" s="52"/>
      <c r="N12" s="53"/>
      <c r="O12" s="53"/>
      <c r="P12" s="53"/>
      <c r="Q12" s="54"/>
      <c r="R12" s="55"/>
      <c r="S12" s="53"/>
      <c r="T12" s="56"/>
      <c r="U12" s="56"/>
      <c r="V12" s="57"/>
      <c r="W12" s="58"/>
      <c r="Y12" s="316"/>
    </row>
    <row r="13" spans="1:25" s="5" customFormat="1" x14ac:dyDescent="0.25">
      <c r="A13" s="291">
        <v>7</v>
      </c>
      <c r="B13" s="297"/>
      <c r="C13" s="303" t="s">
        <v>20</v>
      </c>
      <c r="D13" s="48"/>
      <c r="E13" s="49" t="s">
        <v>89</v>
      </c>
      <c r="F13" s="50">
        <v>1</v>
      </c>
      <c r="G13" s="50">
        <v>4</v>
      </c>
      <c r="H13" s="50">
        <v>1</v>
      </c>
      <c r="I13" s="51">
        <v>1</v>
      </c>
      <c r="J13" s="51" t="s">
        <v>84</v>
      </c>
      <c r="K13" s="51">
        <v>0</v>
      </c>
      <c r="L13" s="51">
        <v>0</v>
      </c>
      <c r="M13" s="52">
        <f>290*4*3</f>
        <v>3480</v>
      </c>
      <c r="N13" s="53">
        <f>10*6*4</f>
        <v>240</v>
      </c>
      <c r="O13" s="53">
        <f>10*2*4</f>
        <v>80</v>
      </c>
      <c r="P13" s="53">
        <v>0</v>
      </c>
      <c r="Q13" s="54"/>
      <c r="R13" s="55">
        <f>SUM(M13:Q13)</f>
        <v>3800</v>
      </c>
      <c r="S13" s="273">
        <f t="shared" si="0"/>
        <v>380</v>
      </c>
      <c r="T13" s="276">
        <f>-$U$28*Y13</f>
        <v>114.00000000000001</v>
      </c>
      <c r="U13" s="276">
        <f t="shared" si="1"/>
        <v>3306</v>
      </c>
      <c r="V13" s="57">
        <v>0</v>
      </c>
      <c r="W13" s="58">
        <f>R13-V13</f>
        <v>3800</v>
      </c>
      <c r="Y13" s="318">
        <f>R13/$R$19</f>
        <v>0.52197802197802201</v>
      </c>
    </row>
    <row r="14" spans="1:25" s="5" customFormat="1" x14ac:dyDescent="0.25">
      <c r="A14" s="291">
        <v>8</v>
      </c>
      <c r="B14" s="297"/>
      <c r="C14" s="303" t="s">
        <v>21</v>
      </c>
      <c r="D14" s="48"/>
      <c r="E14" s="49" t="s">
        <v>95</v>
      </c>
      <c r="F14" s="50"/>
      <c r="G14" s="50">
        <v>4</v>
      </c>
      <c r="H14" s="50"/>
      <c r="I14" s="51"/>
      <c r="J14" s="51"/>
      <c r="K14" s="51">
        <v>1</v>
      </c>
      <c r="L14" s="51">
        <v>0</v>
      </c>
      <c r="M14" s="52"/>
      <c r="N14" s="53"/>
      <c r="O14" s="53"/>
      <c r="P14" s="53"/>
      <c r="Q14" s="54"/>
      <c r="R14" s="55"/>
      <c r="S14" s="53"/>
      <c r="T14" s="56"/>
      <c r="U14" s="56"/>
      <c r="V14" s="57"/>
      <c r="W14" s="58"/>
      <c r="Y14" s="316"/>
    </row>
    <row r="15" spans="1:25" s="5" customFormat="1" x14ac:dyDescent="0.25">
      <c r="A15" s="291">
        <v>9</v>
      </c>
      <c r="B15" s="298"/>
      <c r="C15" s="303" t="s">
        <v>22</v>
      </c>
      <c r="D15" s="59"/>
      <c r="E15" s="49" t="s">
        <v>92</v>
      </c>
      <c r="F15" s="50"/>
      <c r="G15" s="50">
        <v>4</v>
      </c>
      <c r="H15" s="50">
        <v>1</v>
      </c>
      <c r="I15" s="51">
        <v>1</v>
      </c>
      <c r="J15" s="51" t="s">
        <v>84</v>
      </c>
      <c r="K15" s="51">
        <v>1</v>
      </c>
      <c r="L15" s="51">
        <v>1</v>
      </c>
      <c r="M15" s="52"/>
      <c r="N15" s="53"/>
      <c r="O15" s="53"/>
      <c r="P15" s="53"/>
      <c r="Q15" s="54"/>
      <c r="R15" s="55"/>
      <c r="S15" s="53"/>
      <c r="T15" s="56"/>
      <c r="U15" s="276"/>
      <c r="V15" s="57"/>
      <c r="W15" s="58"/>
      <c r="Y15" s="316"/>
    </row>
    <row r="16" spans="1:25" s="5" customFormat="1" x14ac:dyDescent="0.25">
      <c r="A16" s="291">
        <v>10</v>
      </c>
      <c r="B16" s="298"/>
      <c r="C16" s="303" t="s">
        <v>23</v>
      </c>
      <c r="D16" s="48"/>
      <c r="E16" s="49" t="s">
        <v>90</v>
      </c>
      <c r="F16" s="50"/>
      <c r="G16" s="50">
        <v>4</v>
      </c>
      <c r="H16" s="50"/>
      <c r="I16" s="51"/>
      <c r="J16" s="51"/>
      <c r="K16" s="51">
        <v>1</v>
      </c>
      <c r="L16" s="51">
        <v>1</v>
      </c>
      <c r="M16" s="52"/>
      <c r="N16" s="53"/>
      <c r="O16" s="53"/>
      <c r="P16" s="53"/>
      <c r="Q16" s="54"/>
      <c r="R16" s="55"/>
      <c r="S16" s="53"/>
      <c r="T16" s="56"/>
      <c r="U16" s="56"/>
      <c r="V16" s="57"/>
      <c r="W16" s="58"/>
      <c r="Y16" s="316"/>
    </row>
    <row r="17" spans="1:25" s="5" customFormat="1" x14ac:dyDescent="0.25">
      <c r="A17" s="291">
        <v>11</v>
      </c>
      <c r="B17" s="299"/>
      <c r="C17" s="303" t="s">
        <v>31</v>
      </c>
      <c r="D17" s="59"/>
      <c r="E17" s="49" t="s">
        <v>93</v>
      </c>
      <c r="F17" s="50"/>
      <c r="G17" s="50">
        <v>3</v>
      </c>
      <c r="H17" s="50">
        <v>1</v>
      </c>
      <c r="I17" s="51">
        <v>1</v>
      </c>
      <c r="J17" s="51" t="s">
        <v>84</v>
      </c>
      <c r="K17" s="51">
        <v>1</v>
      </c>
      <c r="L17" s="51">
        <v>0</v>
      </c>
      <c r="M17" s="52"/>
      <c r="N17" s="53"/>
      <c r="O17" s="53"/>
      <c r="P17" s="53"/>
      <c r="Q17" s="54"/>
      <c r="R17" s="55"/>
      <c r="S17" s="53"/>
      <c r="T17" s="56"/>
      <c r="U17" s="276"/>
      <c r="V17" s="57"/>
      <c r="W17" s="58"/>
      <c r="Y17" s="316"/>
    </row>
    <row r="18" spans="1:25" s="5" customFormat="1" ht="15.75" thickBot="1" x14ac:dyDescent="0.3">
      <c r="A18" s="292">
        <v>12</v>
      </c>
      <c r="B18" s="300"/>
      <c r="C18" s="304" t="s">
        <v>35</v>
      </c>
      <c r="D18" s="60"/>
      <c r="E18" s="61" t="s">
        <v>94</v>
      </c>
      <c r="F18" s="62"/>
      <c r="G18" s="62">
        <v>3</v>
      </c>
      <c r="H18" s="62"/>
      <c r="I18" s="63"/>
      <c r="J18" s="63"/>
      <c r="K18" s="63">
        <v>1</v>
      </c>
      <c r="L18" s="63">
        <v>0</v>
      </c>
      <c r="M18" s="64"/>
      <c r="N18" s="65"/>
      <c r="O18" s="65"/>
      <c r="P18" s="65"/>
      <c r="Q18" s="66"/>
      <c r="R18" s="67"/>
      <c r="S18" s="65"/>
      <c r="T18" s="68"/>
      <c r="U18" s="68"/>
      <c r="V18" s="69"/>
      <c r="W18" s="70"/>
      <c r="Y18" s="316"/>
    </row>
    <row r="19" spans="1:25" s="5" customFormat="1" x14ac:dyDescent="0.25">
      <c r="A19" s="29"/>
      <c r="B19" s="6"/>
      <c r="C19" s="6"/>
      <c r="D19" s="6"/>
      <c r="E19" s="6"/>
      <c r="F19" s="71">
        <f>SUM(F7:F18)</f>
        <v>3</v>
      </c>
      <c r="G19" s="71"/>
      <c r="H19" s="71">
        <f>SUM(H7:H18)</f>
        <v>6</v>
      </c>
      <c r="I19" s="71">
        <f>SUM(I7:I18)</f>
        <v>6</v>
      </c>
      <c r="J19" s="71"/>
      <c r="K19" s="71">
        <f>SUM(K7:K18)</f>
        <v>6</v>
      </c>
      <c r="L19" s="71">
        <f>SUM(L7:L18)</f>
        <v>2</v>
      </c>
      <c r="M19" s="73">
        <f t="shared" ref="M19:W19" si="2">SUM(M7:M17)</f>
        <v>6960</v>
      </c>
      <c r="N19" s="73">
        <f t="shared" si="2"/>
        <v>240</v>
      </c>
      <c r="O19" s="73">
        <f t="shared" si="2"/>
        <v>80</v>
      </c>
      <c r="P19" s="73">
        <f t="shared" si="2"/>
        <v>0</v>
      </c>
      <c r="Q19" s="73"/>
      <c r="R19" s="73">
        <f t="shared" si="2"/>
        <v>7280</v>
      </c>
      <c r="S19" s="73">
        <f t="shared" si="2"/>
        <v>728</v>
      </c>
      <c r="T19" s="73">
        <f t="shared" si="2"/>
        <v>218.4</v>
      </c>
      <c r="U19" s="73">
        <f t="shared" si="2"/>
        <v>6333.6</v>
      </c>
      <c r="V19" s="73">
        <f t="shared" si="2"/>
        <v>0</v>
      </c>
      <c r="W19" s="74">
        <f t="shared" si="2"/>
        <v>7280</v>
      </c>
      <c r="Y19" s="318">
        <f t="shared" ref="Y19" si="3">SUM(Y7:Y17)</f>
        <v>1</v>
      </c>
    </row>
    <row r="20" spans="1:25" s="5" customFormat="1" ht="15.75" thickBot="1" x14ac:dyDescent="0.3">
      <c r="A20" s="6"/>
      <c r="B20" s="6"/>
      <c r="C20" s="6"/>
      <c r="D20" s="6"/>
      <c r="E20" s="6"/>
      <c r="F20" s="72"/>
      <c r="G20" s="72"/>
      <c r="H20" s="72"/>
      <c r="I20" s="72"/>
      <c r="J20" s="72"/>
      <c r="K20" s="72"/>
      <c r="L20" s="72"/>
      <c r="M20" s="6"/>
      <c r="N20" s="6"/>
      <c r="O20" s="6"/>
      <c r="P20" s="6"/>
      <c r="Q20" s="6"/>
      <c r="R20" s="6"/>
      <c r="S20" s="6"/>
      <c r="T20" s="6"/>
      <c r="U20" s="6"/>
      <c r="V20" s="6"/>
      <c r="W20" s="6"/>
      <c r="Y20" s="316"/>
    </row>
    <row r="21" spans="1:25" s="5" customFormat="1" x14ac:dyDescent="0.25">
      <c r="A21" s="75"/>
      <c r="B21" s="76"/>
      <c r="C21" s="77" t="s">
        <v>96</v>
      </c>
      <c r="D21" s="77"/>
      <c r="E21" s="78">
        <v>7</v>
      </c>
      <c r="F21" s="72"/>
      <c r="G21" s="72"/>
      <c r="H21" s="72"/>
      <c r="I21" s="72"/>
      <c r="J21" s="72"/>
      <c r="K21" s="72"/>
      <c r="L21" s="72"/>
      <c r="M21" s="6"/>
      <c r="N21" s="6"/>
      <c r="O21" s="6"/>
      <c r="P21" s="6"/>
      <c r="Q21" s="6"/>
      <c r="R21" s="6"/>
      <c r="S21" s="6"/>
      <c r="T21" s="6"/>
      <c r="U21" s="6"/>
      <c r="V21" s="6"/>
      <c r="W21" s="6"/>
      <c r="Y21" s="316"/>
    </row>
    <row r="22" spans="1:25" s="5" customFormat="1" x14ac:dyDescent="0.25">
      <c r="A22" s="79"/>
      <c r="B22" s="80"/>
      <c r="C22" s="81" t="s">
        <v>97</v>
      </c>
      <c r="D22" s="81"/>
      <c r="E22" s="82">
        <v>5</v>
      </c>
      <c r="F22" s="6"/>
      <c r="G22" s="6"/>
      <c r="H22" s="6"/>
      <c r="I22" s="3"/>
      <c r="J22" s="3"/>
      <c r="K22" s="3"/>
      <c r="L22" s="3"/>
      <c r="M22" s="6"/>
      <c r="N22" s="6"/>
      <c r="O22" s="6"/>
      <c r="P22" s="6" t="s">
        <v>98</v>
      </c>
      <c r="Q22" s="6"/>
      <c r="R22" s="6"/>
      <c r="S22" s="6"/>
      <c r="T22" s="6"/>
      <c r="U22" s="83">
        <v>7280</v>
      </c>
      <c r="V22" s="6" t="s">
        <v>391</v>
      </c>
      <c r="W22" s="6"/>
      <c r="Y22" s="316"/>
    </row>
    <row r="23" spans="1:25" s="5" customFormat="1" x14ac:dyDescent="0.25">
      <c r="A23" s="79"/>
      <c r="B23" s="80"/>
      <c r="C23" s="81" t="s">
        <v>99</v>
      </c>
      <c r="D23" s="81"/>
      <c r="E23" s="82">
        <v>0</v>
      </c>
      <c r="F23" s="6"/>
      <c r="G23" s="6"/>
      <c r="H23" s="6"/>
      <c r="I23" s="3"/>
      <c r="J23" s="3"/>
      <c r="K23" s="3"/>
      <c r="L23" s="3"/>
      <c r="M23" s="6"/>
      <c r="N23" s="6"/>
      <c r="O23" s="6" t="s">
        <v>371</v>
      </c>
      <c r="P23" s="6" t="s">
        <v>84</v>
      </c>
      <c r="Q23" s="84">
        <v>3</v>
      </c>
      <c r="R23" s="6">
        <v>290</v>
      </c>
      <c r="S23" s="85">
        <v>4</v>
      </c>
      <c r="T23" s="85"/>
      <c r="U23" s="73">
        <f>R23*Q23*S23</f>
        <v>3480</v>
      </c>
      <c r="V23" s="86">
        <v>606909924</v>
      </c>
      <c r="W23" s="86"/>
      <c r="Y23" s="316"/>
    </row>
    <row r="24" spans="1:25" s="5" customFormat="1" x14ac:dyDescent="0.25">
      <c r="A24" s="79"/>
      <c r="B24" s="80"/>
      <c r="C24" s="81" t="s">
        <v>101</v>
      </c>
      <c r="D24" s="81"/>
      <c r="E24" s="82">
        <f>SUM(E21:E23)</f>
        <v>12</v>
      </c>
      <c r="F24" s="6"/>
      <c r="G24" s="6"/>
      <c r="H24" s="6"/>
      <c r="I24" s="3"/>
      <c r="J24" s="3"/>
      <c r="K24" s="3"/>
      <c r="L24" s="3"/>
      <c r="M24" s="6"/>
      <c r="N24" s="6"/>
      <c r="O24" s="6" t="s">
        <v>100</v>
      </c>
      <c r="P24" s="6" t="s">
        <v>84</v>
      </c>
      <c r="Q24" s="84">
        <v>3</v>
      </c>
      <c r="R24" s="6">
        <v>290</v>
      </c>
      <c r="S24" s="85">
        <v>4</v>
      </c>
      <c r="T24" s="85"/>
      <c r="U24" s="73">
        <f t="shared" ref="U24:U25" si="4">R24*Q24*S24</f>
        <v>3480</v>
      </c>
      <c r="V24" s="107" t="s">
        <v>392</v>
      </c>
      <c r="W24" s="6"/>
      <c r="Y24" s="316"/>
    </row>
    <row r="25" spans="1:25" s="5" customFormat="1" ht="15.75" thickBot="1" x14ac:dyDescent="0.3">
      <c r="A25" s="87"/>
      <c r="B25" s="88"/>
      <c r="C25" s="89" t="s">
        <v>102</v>
      </c>
      <c r="D25" s="89"/>
      <c r="E25" s="90">
        <v>6</v>
      </c>
      <c r="F25" s="6"/>
      <c r="G25" s="6"/>
      <c r="H25" s="6"/>
      <c r="I25" s="3"/>
      <c r="J25" s="3"/>
      <c r="K25" s="3"/>
      <c r="L25" s="3"/>
      <c r="M25" s="6"/>
      <c r="N25" s="6"/>
      <c r="O25" s="6"/>
      <c r="P25" s="6" t="s">
        <v>103</v>
      </c>
      <c r="Q25" s="91">
        <v>0</v>
      </c>
      <c r="R25" s="6">
        <v>0</v>
      </c>
      <c r="S25" s="6"/>
      <c r="T25" s="6"/>
      <c r="U25" s="73">
        <f t="shared" si="4"/>
        <v>0</v>
      </c>
      <c r="V25" s="6"/>
      <c r="W25" s="6"/>
      <c r="Y25" s="316"/>
    </row>
    <row r="26" spans="1:25" s="5" customFormat="1" x14ac:dyDescent="0.25">
      <c r="A26" s="6"/>
      <c r="B26" s="6"/>
      <c r="C26" s="6"/>
      <c r="D26" s="6"/>
      <c r="E26" s="6"/>
      <c r="F26" s="6"/>
      <c r="G26" s="6"/>
      <c r="H26" s="6"/>
      <c r="I26" s="92"/>
      <c r="J26" s="92"/>
      <c r="K26" s="3"/>
      <c r="L26" s="3"/>
      <c r="M26" s="6"/>
      <c r="N26" s="6"/>
      <c r="O26" s="6"/>
      <c r="P26" s="6" t="s">
        <v>73</v>
      </c>
      <c r="Q26" s="6"/>
      <c r="R26" s="6"/>
      <c r="S26" s="6"/>
      <c r="T26" s="6"/>
      <c r="U26" s="73">
        <v>80</v>
      </c>
      <c r="V26" s="6"/>
      <c r="W26" s="6"/>
      <c r="Y26" s="316"/>
    </row>
    <row r="27" spans="1:25" s="5" customFormat="1" ht="15.75" thickBot="1" x14ac:dyDescent="0.3">
      <c r="A27" s="6"/>
      <c r="B27" s="6"/>
      <c r="C27" s="6"/>
      <c r="D27" s="6"/>
      <c r="E27" s="6"/>
      <c r="F27" s="6"/>
      <c r="G27" s="6"/>
      <c r="H27" s="6"/>
      <c r="I27" s="92"/>
      <c r="J27" s="92"/>
      <c r="K27" s="3"/>
      <c r="L27" s="3"/>
      <c r="M27" s="6"/>
      <c r="N27" s="6"/>
      <c r="O27" s="6"/>
      <c r="P27" s="6" t="s">
        <v>104</v>
      </c>
      <c r="Q27" s="6"/>
      <c r="R27" s="6"/>
      <c r="S27" s="6"/>
      <c r="T27" s="6"/>
      <c r="U27" s="73">
        <v>240</v>
      </c>
      <c r="V27" s="6"/>
      <c r="W27" s="93"/>
      <c r="Y27" s="316"/>
    </row>
    <row r="28" spans="1:25" s="5" customFormat="1" ht="15.75" thickBot="1" x14ac:dyDescent="0.3">
      <c r="A28" s="6"/>
      <c r="B28" s="6"/>
      <c r="C28" s="94" t="s">
        <v>370</v>
      </c>
      <c r="D28" s="95"/>
      <c r="E28" s="6"/>
      <c r="F28" s="6"/>
      <c r="G28" s="6"/>
      <c r="H28" s="6"/>
      <c r="I28" s="6"/>
      <c r="J28" s="6"/>
      <c r="K28" s="6"/>
      <c r="L28" s="6"/>
      <c r="M28" s="6"/>
      <c r="N28" s="6"/>
      <c r="O28" s="6"/>
      <c r="P28" s="6" t="s">
        <v>78</v>
      </c>
      <c r="Q28" s="6"/>
      <c r="R28" s="6"/>
      <c r="S28" s="6"/>
      <c r="T28" s="6"/>
      <c r="U28" s="73">
        <f>-(M19+N19+O19)*3/100</f>
        <v>-218.4</v>
      </c>
      <c r="V28" s="73">
        <v>-218.4</v>
      </c>
      <c r="W28" s="6"/>
      <c r="Y28" s="316"/>
    </row>
    <row r="29" spans="1:25" s="5" customFormat="1" x14ac:dyDescent="0.25">
      <c r="A29" s="6"/>
      <c r="B29" s="6"/>
      <c r="C29" s="96" t="s">
        <v>368</v>
      </c>
      <c r="D29" s="97" t="s">
        <v>84</v>
      </c>
      <c r="E29" s="98"/>
      <c r="F29" s="6"/>
      <c r="G29" s="6"/>
      <c r="H29" s="6"/>
      <c r="I29" s="6"/>
      <c r="J29" s="6"/>
      <c r="K29" s="6"/>
      <c r="L29" s="6"/>
      <c r="M29" s="6"/>
      <c r="N29" s="6"/>
      <c r="O29" s="6"/>
      <c r="P29" s="6" t="s">
        <v>101</v>
      </c>
      <c r="Q29" s="6"/>
      <c r="R29" s="6"/>
      <c r="S29" s="6"/>
      <c r="T29" s="6"/>
      <c r="U29" s="99">
        <f>SUM(U23:U28)</f>
        <v>7061.6</v>
      </c>
      <c r="V29" s="6"/>
      <c r="W29" s="93"/>
      <c r="Y29" s="316"/>
    </row>
    <row r="30" spans="1:25" s="5" customFormat="1" x14ac:dyDescent="0.25">
      <c r="A30" s="6"/>
      <c r="B30" s="6"/>
      <c r="C30" s="100" t="s">
        <v>105</v>
      </c>
      <c r="D30" s="101" t="s">
        <v>84</v>
      </c>
      <c r="E30" s="98"/>
      <c r="F30" s="6"/>
      <c r="G30" s="6"/>
      <c r="H30" s="6"/>
      <c r="I30" s="6"/>
      <c r="J30" s="6"/>
      <c r="K30" s="6"/>
      <c r="L30" s="6"/>
      <c r="M30" s="6"/>
      <c r="N30" s="6"/>
      <c r="O30" s="6"/>
      <c r="P30" s="6"/>
      <c r="Q30" s="6"/>
      <c r="R30" s="6"/>
      <c r="S30" s="6"/>
      <c r="T30" s="6"/>
      <c r="U30" s="102"/>
      <c r="V30" s="6"/>
      <c r="W30" s="103"/>
      <c r="Y30" s="316"/>
    </row>
    <row r="31" spans="1:25" s="5" customFormat="1" x14ac:dyDescent="0.25">
      <c r="A31" s="6"/>
      <c r="B31" s="6"/>
      <c r="C31" s="100" t="s">
        <v>106</v>
      </c>
      <c r="D31" s="101" t="s">
        <v>84</v>
      </c>
      <c r="E31" s="98"/>
      <c r="F31" s="6"/>
      <c r="G31" s="6"/>
      <c r="H31" s="6"/>
      <c r="I31" s="6"/>
      <c r="J31" s="6"/>
      <c r="K31" s="6"/>
      <c r="L31" s="6"/>
      <c r="M31" s="6"/>
      <c r="N31" s="6"/>
      <c r="O31" s="6"/>
      <c r="P31" s="6"/>
      <c r="Q31" s="6"/>
      <c r="R31" s="6"/>
      <c r="S31" s="6"/>
      <c r="T31" s="6"/>
      <c r="U31" s="102"/>
      <c r="V31" s="6"/>
      <c r="W31" s="103"/>
      <c r="Y31" s="316"/>
    </row>
    <row r="32" spans="1:25" s="5" customFormat="1" x14ac:dyDescent="0.25">
      <c r="A32" s="6"/>
      <c r="B32" s="6"/>
      <c r="C32" s="100" t="s">
        <v>108</v>
      </c>
      <c r="D32" s="101" t="s">
        <v>84</v>
      </c>
      <c r="E32" s="98"/>
      <c r="F32" s="6"/>
      <c r="G32" s="6"/>
      <c r="H32" s="6"/>
      <c r="I32" s="6"/>
      <c r="J32" s="6"/>
      <c r="K32" s="6"/>
      <c r="L32" s="6"/>
      <c r="M32" s="6"/>
      <c r="N32" s="6"/>
      <c r="O32" s="6"/>
      <c r="P32" s="6"/>
      <c r="Q32" s="6"/>
      <c r="R32" s="6"/>
      <c r="S32" s="6"/>
      <c r="T32" s="6"/>
      <c r="U32" s="102"/>
      <c r="V32" s="6"/>
      <c r="W32" s="103"/>
      <c r="Y32" s="316"/>
    </row>
    <row r="33" spans="1:25" s="5" customFormat="1" x14ac:dyDescent="0.25">
      <c r="A33" s="6"/>
      <c r="B33" s="6"/>
      <c r="C33" s="100" t="s">
        <v>369</v>
      </c>
      <c r="D33" s="101" t="s">
        <v>84</v>
      </c>
      <c r="E33" s="98"/>
      <c r="F33" s="6"/>
      <c r="G33" s="6"/>
      <c r="H33" s="6"/>
      <c r="I33" s="6"/>
      <c r="J33" s="6"/>
      <c r="K33" s="6"/>
      <c r="L33" s="6"/>
      <c r="M33" s="6"/>
      <c r="N33" s="6"/>
      <c r="O33" s="6"/>
      <c r="P33" s="6"/>
      <c r="Q33" s="6"/>
      <c r="R33" s="6"/>
      <c r="S33" s="6"/>
      <c r="T33" s="6"/>
      <c r="U33" s="102"/>
      <c r="V33" s="6"/>
      <c r="W33" s="103"/>
      <c r="Y33" s="316"/>
    </row>
    <row r="34" spans="1:25" s="5" customFormat="1" ht="15.75" thickBot="1" x14ac:dyDescent="0.3">
      <c r="A34" s="6"/>
      <c r="B34" s="6"/>
      <c r="C34" s="106" t="s">
        <v>107</v>
      </c>
      <c r="D34" s="305" t="s">
        <v>84</v>
      </c>
      <c r="E34" s="98"/>
      <c r="F34" s="6"/>
      <c r="G34" s="6"/>
      <c r="H34" s="6"/>
      <c r="I34" s="6"/>
      <c r="J34" s="6"/>
      <c r="K34" s="6"/>
      <c r="L34" s="6"/>
      <c r="M34" s="6"/>
      <c r="N34" s="6"/>
      <c r="O34" s="6"/>
      <c r="P34" s="6"/>
      <c r="Q34" s="6"/>
      <c r="R34" s="6"/>
      <c r="S34" s="6"/>
      <c r="T34" s="6"/>
      <c r="U34" s="6"/>
      <c r="V34" s="6"/>
      <c r="W34" s="104"/>
      <c r="Y34" s="316"/>
    </row>
    <row r="35" spans="1:25" s="5" customFormat="1" x14ac:dyDescent="0.25">
      <c r="A35" s="6"/>
      <c r="C35" s="6"/>
      <c r="D35" s="6"/>
      <c r="E35" s="6"/>
      <c r="F35" s="6"/>
      <c r="G35" s="6"/>
      <c r="H35" s="6"/>
      <c r="I35" s="6"/>
      <c r="J35" s="6"/>
      <c r="K35" s="6"/>
      <c r="L35" s="6"/>
      <c r="M35" s="6"/>
      <c r="N35" s="6"/>
      <c r="O35" s="6"/>
      <c r="P35" s="6"/>
      <c r="Q35" s="6"/>
      <c r="R35" s="6"/>
      <c r="S35" s="6"/>
      <c r="T35" s="6"/>
      <c r="U35" s="102"/>
      <c r="V35" s="6"/>
      <c r="W35" s="103"/>
      <c r="Y35" s="316"/>
    </row>
    <row r="36" spans="1:25" s="5" customFormat="1" x14ac:dyDescent="0.25">
      <c r="C36" s="6"/>
      <c r="D36" s="6"/>
      <c r="E36" s="6"/>
      <c r="F36" s="6"/>
      <c r="G36" s="6"/>
      <c r="H36" s="6"/>
      <c r="I36" s="6"/>
      <c r="J36" s="6"/>
      <c r="K36" s="6"/>
      <c r="L36" s="6"/>
      <c r="M36" s="6"/>
      <c r="N36" s="6"/>
      <c r="O36" s="6"/>
      <c r="P36" s="6"/>
      <c r="Q36" s="6"/>
      <c r="R36" s="6"/>
      <c r="S36" s="6"/>
      <c r="T36" s="6"/>
      <c r="U36" s="102"/>
      <c r="V36" s="6"/>
      <c r="W36" s="103"/>
      <c r="Y36" s="316"/>
    </row>
    <row r="37" spans="1:25" s="5" customFormat="1" x14ac:dyDescent="0.25">
      <c r="C37" s="6"/>
      <c r="D37" s="6"/>
      <c r="E37" s="6"/>
      <c r="F37" s="6"/>
      <c r="G37" s="6"/>
      <c r="H37" s="6"/>
      <c r="I37" s="6"/>
      <c r="J37" s="6"/>
      <c r="K37" s="6"/>
      <c r="L37" s="6"/>
      <c r="M37" s="6"/>
      <c r="N37" s="6"/>
      <c r="O37" s="6"/>
      <c r="P37" s="6"/>
      <c r="Q37" s="6"/>
      <c r="R37" s="6"/>
      <c r="S37" s="6"/>
      <c r="T37" s="6"/>
      <c r="U37" s="6"/>
      <c r="V37" s="6"/>
      <c r="W37" s="105"/>
      <c r="Y37" s="316"/>
    </row>
    <row r="38" spans="1:25" s="5" customFormat="1" x14ac:dyDescent="0.25">
      <c r="C38" s="6"/>
      <c r="D38" s="6"/>
      <c r="E38" s="6"/>
      <c r="F38" s="6"/>
      <c r="G38" s="6"/>
      <c r="H38" s="6"/>
      <c r="I38" s="6"/>
      <c r="J38" s="6"/>
      <c r="K38" s="6"/>
      <c r="L38" s="6"/>
      <c r="M38" s="6"/>
      <c r="N38" s="6"/>
      <c r="O38" s="6"/>
      <c r="P38" s="6"/>
      <c r="Q38" s="6"/>
      <c r="R38" s="6"/>
      <c r="S38" s="6"/>
      <c r="T38" s="6"/>
      <c r="U38" s="102"/>
      <c r="V38" s="6"/>
      <c r="W38" s="103"/>
      <c r="Y38" s="316"/>
    </row>
    <row r="39" spans="1:25" s="5" customFormat="1" x14ac:dyDescent="0.25">
      <c r="C39" s="6"/>
      <c r="D39" s="6"/>
      <c r="E39" s="6"/>
      <c r="F39" s="6"/>
      <c r="G39" s="6"/>
      <c r="H39" s="6"/>
      <c r="I39" s="6"/>
      <c r="J39" s="6"/>
      <c r="K39" s="6"/>
      <c r="L39" s="6"/>
      <c r="M39" s="6"/>
      <c r="N39" s="6"/>
      <c r="O39" s="6"/>
      <c r="P39" s="6"/>
      <c r="Q39" s="6"/>
      <c r="R39" s="6"/>
      <c r="S39" s="6"/>
      <c r="T39" s="6"/>
      <c r="U39" s="107"/>
      <c r="V39" s="6"/>
      <c r="W39" s="104"/>
      <c r="Y39" s="316"/>
    </row>
    <row r="40" spans="1:25" s="5" customFormat="1" x14ac:dyDescent="0.25">
      <c r="C40" s="6"/>
      <c r="D40" s="6"/>
      <c r="E40" s="6"/>
      <c r="F40" s="6"/>
      <c r="G40" s="6"/>
      <c r="H40" s="6"/>
      <c r="I40" s="6"/>
      <c r="J40" s="6"/>
      <c r="K40" s="6"/>
      <c r="L40" s="6"/>
      <c r="M40" s="6"/>
      <c r="N40" s="6"/>
      <c r="O40" s="6"/>
      <c r="P40" s="6"/>
      <c r="Q40" s="6"/>
      <c r="R40" s="6"/>
      <c r="S40" s="6"/>
      <c r="T40" s="6"/>
      <c r="U40" s="102"/>
      <c r="V40" s="6"/>
      <c r="W40" s="103"/>
      <c r="Y40" s="316"/>
    </row>
    <row r="41" spans="1:25" s="5" customFormat="1" x14ac:dyDescent="0.25">
      <c r="C41" s="6"/>
      <c r="D41" s="6"/>
      <c r="E41" s="6"/>
      <c r="F41" s="6"/>
      <c r="G41" s="6"/>
      <c r="H41" s="6"/>
      <c r="I41" s="6"/>
      <c r="J41" s="6"/>
      <c r="K41" s="6"/>
      <c r="L41" s="6"/>
      <c r="M41" s="6"/>
      <c r="N41" s="6"/>
      <c r="O41" s="6"/>
      <c r="P41" s="6"/>
      <c r="Q41" s="6"/>
      <c r="R41" s="6"/>
      <c r="S41" s="6"/>
      <c r="T41" s="6"/>
      <c r="U41" s="107"/>
      <c r="V41" s="6"/>
      <c r="W41" s="104"/>
      <c r="Y41" s="316"/>
    </row>
    <row r="42" spans="1:25" s="5" customFormat="1" x14ac:dyDescent="0.25">
      <c r="C42" s="6"/>
      <c r="D42" s="6"/>
      <c r="E42" s="6"/>
      <c r="F42" s="6"/>
      <c r="G42" s="6"/>
      <c r="H42" s="6"/>
      <c r="I42" s="6"/>
      <c r="J42" s="6"/>
      <c r="K42" s="6"/>
      <c r="L42" s="6"/>
      <c r="M42" s="6"/>
      <c r="N42" s="6"/>
      <c r="O42" s="6"/>
      <c r="P42" s="6"/>
      <c r="Q42" s="6"/>
      <c r="R42" s="6"/>
      <c r="S42" s="6"/>
      <c r="T42" s="6"/>
      <c r="U42" s="6"/>
      <c r="V42" s="6"/>
      <c r="W42" s="105"/>
      <c r="Y42" s="316"/>
    </row>
    <row r="43" spans="1:25" s="5" customFormat="1" x14ac:dyDescent="0.25">
      <c r="C43" s="6"/>
      <c r="D43" s="6"/>
      <c r="E43" s="6"/>
      <c r="F43" s="6"/>
      <c r="G43" s="6"/>
      <c r="H43" s="6"/>
      <c r="I43" s="6"/>
      <c r="J43" s="6"/>
      <c r="K43" s="6"/>
      <c r="L43" s="6"/>
      <c r="M43" s="6"/>
      <c r="N43" s="6"/>
      <c r="O43" s="6"/>
      <c r="P43" s="6"/>
      <c r="Q43" s="6"/>
      <c r="R43" s="6"/>
      <c r="S43" s="6"/>
      <c r="T43" s="6"/>
      <c r="U43" s="6"/>
      <c r="V43" s="6"/>
      <c r="W43" s="105"/>
      <c r="Y43" s="316"/>
    </row>
    <row r="44" spans="1:25" s="5" customFormat="1" x14ac:dyDescent="0.25">
      <c r="C44" s="6"/>
      <c r="D44" s="6"/>
      <c r="E44" s="6"/>
      <c r="F44" s="6"/>
      <c r="G44" s="6"/>
      <c r="H44" s="6"/>
      <c r="I44" s="6"/>
      <c r="J44" s="6"/>
      <c r="K44" s="6"/>
      <c r="L44" s="6"/>
      <c r="M44" s="6"/>
      <c r="N44" s="6"/>
      <c r="O44" s="6"/>
      <c r="P44" s="6"/>
      <c r="Q44" s="6"/>
      <c r="R44" s="6"/>
      <c r="S44" s="6"/>
      <c r="T44" s="6"/>
      <c r="U44" s="6"/>
      <c r="V44" s="6"/>
      <c r="W44" s="6"/>
      <c r="Y44" s="316"/>
    </row>
    <row r="45" spans="1:25" s="5" customFormat="1" x14ac:dyDescent="0.25">
      <c r="A45" s="6"/>
      <c r="B45" s="6"/>
      <c r="C45" s="6"/>
      <c r="D45" s="6"/>
      <c r="E45" s="6"/>
      <c r="F45" s="6"/>
      <c r="G45" s="6"/>
      <c r="H45" s="6"/>
      <c r="I45" s="6"/>
      <c r="J45" s="6"/>
      <c r="K45" s="6"/>
      <c r="L45" s="6"/>
      <c r="M45" s="6"/>
      <c r="N45" s="6"/>
      <c r="O45" s="6"/>
      <c r="P45" s="6"/>
      <c r="Q45" s="6"/>
      <c r="R45" s="6"/>
      <c r="S45" s="6"/>
      <c r="T45" s="6"/>
      <c r="U45" s="6"/>
      <c r="V45" s="6"/>
      <c r="W45" s="6"/>
      <c r="Y45" s="316"/>
    </row>
    <row r="46" spans="1:25" s="5" customFormat="1" x14ac:dyDescent="0.25">
      <c r="A46" s="6"/>
      <c r="B46" s="6"/>
      <c r="C46" s="6"/>
      <c r="D46" s="6"/>
      <c r="E46" s="6"/>
      <c r="F46" s="6"/>
      <c r="G46" s="6"/>
      <c r="H46" s="6"/>
      <c r="I46" s="6"/>
      <c r="J46" s="6"/>
      <c r="K46" s="6"/>
      <c r="L46" s="6"/>
      <c r="M46" s="6"/>
      <c r="N46" s="6"/>
      <c r="O46" s="6"/>
      <c r="P46" s="6"/>
      <c r="Q46" s="6"/>
      <c r="R46" s="6"/>
      <c r="S46" s="6"/>
      <c r="T46" s="6"/>
      <c r="U46" s="6"/>
      <c r="V46" s="6"/>
      <c r="W46" s="6"/>
      <c r="Y46" s="316"/>
    </row>
    <row r="47" spans="1:25" s="5" customFormat="1" x14ac:dyDescent="0.25">
      <c r="A47" s="6"/>
      <c r="B47" s="6"/>
      <c r="C47" s="6"/>
      <c r="D47" s="6"/>
      <c r="E47" s="6"/>
      <c r="F47" s="6"/>
      <c r="G47" s="6"/>
      <c r="H47" s="6"/>
      <c r="I47" s="6"/>
      <c r="J47" s="6"/>
      <c r="K47" s="6"/>
      <c r="L47" s="6"/>
      <c r="M47" s="6"/>
      <c r="N47" s="6"/>
      <c r="O47" s="6"/>
      <c r="P47" s="6"/>
      <c r="Q47" s="6"/>
      <c r="R47" s="6"/>
      <c r="S47" s="6"/>
      <c r="T47" s="6"/>
      <c r="U47" s="6"/>
      <c r="V47" s="6"/>
      <c r="W47" s="6"/>
      <c r="Y47" s="316"/>
    </row>
    <row r="48" spans="1:25" s="5" customFormat="1" x14ac:dyDescent="0.25">
      <c r="A48" s="6"/>
      <c r="B48" s="6"/>
      <c r="C48" s="6"/>
      <c r="D48" s="6"/>
      <c r="E48" s="6"/>
      <c r="F48" s="6"/>
      <c r="G48" s="6"/>
      <c r="H48" s="6"/>
      <c r="I48" s="6"/>
      <c r="J48" s="6"/>
      <c r="K48" s="6"/>
      <c r="L48" s="6"/>
      <c r="M48" s="6"/>
      <c r="N48" s="6"/>
      <c r="O48" s="6"/>
      <c r="P48" s="6"/>
      <c r="Q48" s="6"/>
      <c r="R48" s="6"/>
      <c r="S48" s="6"/>
      <c r="T48" s="6"/>
      <c r="U48" s="6"/>
      <c r="V48" s="6"/>
      <c r="W48" s="6"/>
      <c r="Y48" s="316"/>
    </row>
    <row r="49" spans="1:25" s="5" customFormat="1" x14ac:dyDescent="0.25">
      <c r="A49" s="6"/>
      <c r="B49" s="6"/>
      <c r="C49" s="6"/>
      <c r="D49" s="6"/>
      <c r="E49" s="6"/>
      <c r="F49" s="6"/>
      <c r="G49" s="6"/>
      <c r="H49" s="6"/>
      <c r="I49" s="6"/>
      <c r="J49" s="6"/>
      <c r="K49" s="6"/>
      <c r="L49" s="6"/>
      <c r="M49" s="6"/>
      <c r="N49" s="6"/>
      <c r="O49" s="6"/>
      <c r="P49" s="6"/>
      <c r="Q49" s="6"/>
      <c r="R49" s="6"/>
      <c r="S49" s="6"/>
      <c r="T49" s="6"/>
      <c r="U49" s="6"/>
      <c r="V49" s="6"/>
      <c r="W49" s="6"/>
      <c r="Y49" s="316"/>
    </row>
    <row r="50" spans="1:25" s="5" customFormat="1" x14ac:dyDescent="0.25">
      <c r="A50" s="6"/>
      <c r="B50" s="6"/>
      <c r="C50" s="6"/>
      <c r="D50" s="6"/>
      <c r="E50" s="6"/>
      <c r="F50" s="6"/>
      <c r="G50" s="6"/>
      <c r="H50" s="6"/>
      <c r="I50" s="6"/>
      <c r="J50" s="6"/>
      <c r="K50" s="6"/>
      <c r="L50" s="6"/>
      <c r="M50" s="6"/>
      <c r="N50" s="6"/>
      <c r="O50" s="6"/>
      <c r="P50" s="6"/>
      <c r="Q50" s="6"/>
      <c r="R50" s="6"/>
      <c r="S50" s="6"/>
      <c r="T50" s="6"/>
      <c r="U50" s="6"/>
      <c r="V50" s="6"/>
      <c r="W50" s="6"/>
      <c r="Y50" s="316"/>
    </row>
    <row r="51" spans="1:25" s="5" customFormat="1" x14ac:dyDescent="0.25">
      <c r="A51" s="6"/>
      <c r="B51" s="6"/>
      <c r="C51" s="6"/>
      <c r="D51" s="6"/>
      <c r="E51" s="6"/>
      <c r="F51" s="6"/>
      <c r="G51" s="6"/>
      <c r="H51" s="6"/>
      <c r="I51" s="6"/>
      <c r="J51" s="6"/>
      <c r="K51" s="6"/>
      <c r="L51" s="6"/>
      <c r="M51" s="6"/>
      <c r="N51" s="6"/>
      <c r="O51" s="6"/>
      <c r="P51" s="6"/>
      <c r="Q51" s="6"/>
      <c r="R51" s="6"/>
      <c r="S51" s="6"/>
      <c r="T51" s="6"/>
      <c r="U51" s="6"/>
      <c r="V51" s="6"/>
      <c r="W51" s="6"/>
      <c r="Y51" s="316"/>
    </row>
  </sheetData>
  <hyperlinks>
    <hyperlink ref="V24" r:id="rId1"/>
  </hyperlinks>
  <pageMargins left="0.19685039370078741" right="0.19685039370078741" top="0.39370078740157483" bottom="0.39370078740157483" header="0.51181102362204722" footer="0.51181102362204722"/>
  <pageSetup paperSize="9" scale="6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workbookViewId="0">
      <pane ySplit="10" topLeftCell="A11" activePane="bottomLeft" state="frozen"/>
      <selection pane="bottomLeft" activeCell="M29" sqref="M29"/>
    </sheetView>
  </sheetViews>
  <sheetFormatPr defaultRowHeight="12.75" x14ac:dyDescent="0.2"/>
  <cols>
    <col min="1" max="1" width="15.28515625" style="120" customWidth="1"/>
    <col min="2" max="2" width="22.7109375" style="120" customWidth="1"/>
    <col min="3" max="3" width="10.140625" style="120" customWidth="1"/>
    <col min="4" max="4" width="7.85546875" style="120" customWidth="1"/>
    <col min="5" max="5" width="7.42578125" style="120" customWidth="1"/>
    <col min="6" max="6" width="7.7109375" style="120" customWidth="1"/>
    <col min="7" max="7" width="8.42578125" style="120" customWidth="1"/>
    <col min="8" max="8" width="9.140625" style="120" customWidth="1"/>
    <col min="9" max="9" width="17.85546875" style="120" customWidth="1"/>
    <col min="10" max="10" width="16.85546875" style="120" customWidth="1"/>
    <col min="11" max="256" width="9.140625" style="120"/>
    <col min="257" max="257" width="15.28515625" style="120" customWidth="1"/>
    <col min="258" max="258" width="22.7109375" style="120" customWidth="1"/>
    <col min="259" max="259" width="10.140625" style="120" customWidth="1"/>
    <col min="260" max="260" width="7.85546875" style="120" customWidth="1"/>
    <col min="261" max="261" width="7.42578125" style="120" customWidth="1"/>
    <col min="262" max="262" width="7.7109375" style="120" customWidth="1"/>
    <col min="263" max="263" width="8.42578125" style="120" customWidth="1"/>
    <col min="264" max="264" width="9.140625" style="120" customWidth="1"/>
    <col min="265" max="265" width="19.140625" style="120" customWidth="1"/>
    <col min="266" max="512" width="9.140625" style="120"/>
    <col min="513" max="513" width="15.28515625" style="120" customWidth="1"/>
    <col min="514" max="514" width="22.7109375" style="120" customWidth="1"/>
    <col min="515" max="515" width="10.140625" style="120" customWidth="1"/>
    <col min="516" max="516" width="7.85546875" style="120" customWidth="1"/>
    <col min="517" max="517" width="7.42578125" style="120" customWidth="1"/>
    <col min="518" max="518" width="7.7109375" style="120" customWidth="1"/>
    <col min="519" max="519" width="8.42578125" style="120" customWidth="1"/>
    <col min="520" max="520" width="9.140625" style="120" customWidth="1"/>
    <col min="521" max="521" width="19.140625" style="120" customWidth="1"/>
    <col min="522" max="768" width="9.140625" style="120"/>
    <col min="769" max="769" width="15.28515625" style="120" customWidth="1"/>
    <col min="770" max="770" width="22.7109375" style="120" customWidth="1"/>
    <col min="771" max="771" width="10.140625" style="120" customWidth="1"/>
    <col min="772" max="772" width="7.85546875" style="120" customWidth="1"/>
    <col min="773" max="773" width="7.42578125" style="120" customWidth="1"/>
    <col min="774" max="774" width="7.7109375" style="120" customWidth="1"/>
    <col min="775" max="775" width="8.42578125" style="120" customWidth="1"/>
    <col min="776" max="776" width="9.140625" style="120" customWidth="1"/>
    <col min="777" max="777" width="19.140625" style="120" customWidth="1"/>
    <col min="778" max="1024" width="9.140625" style="120"/>
    <col min="1025" max="1025" width="15.28515625" style="120" customWidth="1"/>
    <col min="1026" max="1026" width="22.7109375" style="120" customWidth="1"/>
    <col min="1027" max="1027" width="10.140625" style="120" customWidth="1"/>
    <col min="1028" max="1028" width="7.85546875" style="120" customWidth="1"/>
    <col min="1029" max="1029" width="7.42578125" style="120" customWidth="1"/>
    <col min="1030" max="1030" width="7.7109375" style="120" customWidth="1"/>
    <col min="1031" max="1031" width="8.42578125" style="120" customWidth="1"/>
    <col min="1032" max="1032" width="9.140625" style="120" customWidth="1"/>
    <col min="1033" max="1033" width="19.140625" style="120" customWidth="1"/>
    <col min="1034" max="1280" width="9.140625" style="120"/>
    <col min="1281" max="1281" width="15.28515625" style="120" customWidth="1"/>
    <col min="1282" max="1282" width="22.7109375" style="120" customWidth="1"/>
    <col min="1283" max="1283" width="10.140625" style="120" customWidth="1"/>
    <col min="1284" max="1284" width="7.85546875" style="120" customWidth="1"/>
    <col min="1285" max="1285" width="7.42578125" style="120" customWidth="1"/>
    <col min="1286" max="1286" width="7.7109375" style="120" customWidth="1"/>
    <col min="1287" max="1287" width="8.42578125" style="120" customWidth="1"/>
    <col min="1288" max="1288" width="9.140625" style="120" customWidth="1"/>
    <col min="1289" max="1289" width="19.140625" style="120" customWidth="1"/>
    <col min="1290" max="1536" width="9.140625" style="120"/>
    <col min="1537" max="1537" width="15.28515625" style="120" customWidth="1"/>
    <col min="1538" max="1538" width="22.7109375" style="120" customWidth="1"/>
    <col min="1539" max="1539" width="10.140625" style="120" customWidth="1"/>
    <col min="1540" max="1540" width="7.85546875" style="120" customWidth="1"/>
    <col min="1541" max="1541" width="7.42578125" style="120" customWidth="1"/>
    <col min="1542" max="1542" width="7.7109375" style="120" customWidth="1"/>
    <col min="1543" max="1543" width="8.42578125" style="120" customWidth="1"/>
    <col min="1544" max="1544" width="9.140625" style="120" customWidth="1"/>
    <col min="1545" max="1545" width="19.140625" style="120" customWidth="1"/>
    <col min="1546" max="1792" width="9.140625" style="120"/>
    <col min="1793" max="1793" width="15.28515625" style="120" customWidth="1"/>
    <col min="1794" max="1794" width="22.7109375" style="120" customWidth="1"/>
    <col min="1795" max="1795" width="10.140625" style="120" customWidth="1"/>
    <col min="1796" max="1796" width="7.85546875" style="120" customWidth="1"/>
    <col min="1797" max="1797" width="7.42578125" style="120" customWidth="1"/>
    <col min="1798" max="1798" width="7.7109375" style="120" customWidth="1"/>
    <col min="1799" max="1799" width="8.42578125" style="120" customWidth="1"/>
    <col min="1800" max="1800" width="9.140625" style="120" customWidth="1"/>
    <col min="1801" max="1801" width="19.140625" style="120" customWidth="1"/>
    <col min="1802" max="2048" width="9.140625" style="120"/>
    <col min="2049" max="2049" width="15.28515625" style="120" customWidth="1"/>
    <col min="2050" max="2050" width="22.7109375" style="120" customWidth="1"/>
    <col min="2051" max="2051" width="10.140625" style="120" customWidth="1"/>
    <col min="2052" max="2052" width="7.85546875" style="120" customWidth="1"/>
    <col min="2053" max="2053" width="7.42578125" style="120" customWidth="1"/>
    <col min="2054" max="2054" width="7.7109375" style="120" customWidth="1"/>
    <col min="2055" max="2055" width="8.42578125" style="120" customWidth="1"/>
    <col min="2056" max="2056" width="9.140625" style="120" customWidth="1"/>
    <col min="2057" max="2057" width="19.140625" style="120" customWidth="1"/>
    <col min="2058" max="2304" width="9.140625" style="120"/>
    <col min="2305" max="2305" width="15.28515625" style="120" customWidth="1"/>
    <col min="2306" max="2306" width="22.7109375" style="120" customWidth="1"/>
    <col min="2307" max="2307" width="10.140625" style="120" customWidth="1"/>
    <col min="2308" max="2308" width="7.85546875" style="120" customWidth="1"/>
    <col min="2309" max="2309" width="7.42578125" style="120" customWidth="1"/>
    <col min="2310" max="2310" width="7.7109375" style="120" customWidth="1"/>
    <col min="2311" max="2311" width="8.42578125" style="120" customWidth="1"/>
    <col min="2312" max="2312" width="9.140625" style="120" customWidth="1"/>
    <col min="2313" max="2313" width="19.140625" style="120" customWidth="1"/>
    <col min="2314" max="2560" width="9.140625" style="120"/>
    <col min="2561" max="2561" width="15.28515625" style="120" customWidth="1"/>
    <col min="2562" max="2562" width="22.7109375" style="120" customWidth="1"/>
    <col min="2563" max="2563" width="10.140625" style="120" customWidth="1"/>
    <col min="2564" max="2564" width="7.85546875" style="120" customWidth="1"/>
    <col min="2565" max="2565" width="7.42578125" style="120" customWidth="1"/>
    <col min="2566" max="2566" width="7.7109375" style="120" customWidth="1"/>
    <col min="2567" max="2567" width="8.42578125" style="120" customWidth="1"/>
    <col min="2568" max="2568" width="9.140625" style="120" customWidth="1"/>
    <col min="2569" max="2569" width="19.140625" style="120" customWidth="1"/>
    <col min="2570" max="2816" width="9.140625" style="120"/>
    <col min="2817" max="2817" width="15.28515625" style="120" customWidth="1"/>
    <col min="2818" max="2818" width="22.7109375" style="120" customWidth="1"/>
    <col min="2819" max="2819" width="10.140625" style="120" customWidth="1"/>
    <col min="2820" max="2820" width="7.85546875" style="120" customWidth="1"/>
    <col min="2821" max="2821" width="7.42578125" style="120" customWidth="1"/>
    <col min="2822" max="2822" width="7.7109375" style="120" customWidth="1"/>
    <col min="2823" max="2823" width="8.42578125" style="120" customWidth="1"/>
    <col min="2824" max="2824" width="9.140625" style="120" customWidth="1"/>
    <col min="2825" max="2825" width="19.140625" style="120" customWidth="1"/>
    <col min="2826" max="3072" width="9.140625" style="120"/>
    <col min="3073" max="3073" width="15.28515625" style="120" customWidth="1"/>
    <col min="3074" max="3074" width="22.7109375" style="120" customWidth="1"/>
    <col min="3075" max="3075" width="10.140625" style="120" customWidth="1"/>
    <col min="3076" max="3076" width="7.85546875" style="120" customWidth="1"/>
    <col min="3077" max="3077" width="7.42578125" style="120" customWidth="1"/>
    <col min="3078" max="3078" width="7.7109375" style="120" customWidth="1"/>
    <col min="3079" max="3079" width="8.42578125" style="120" customWidth="1"/>
    <col min="3080" max="3080" width="9.140625" style="120" customWidth="1"/>
    <col min="3081" max="3081" width="19.140625" style="120" customWidth="1"/>
    <col min="3082" max="3328" width="9.140625" style="120"/>
    <col min="3329" max="3329" width="15.28515625" style="120" customWidth="1"/>
    <col min="3330" max="3330" width="22.7109375" style="120" customWidth="1"/>
    <col min="3331" max="3331" width="10.140625" style="120" customWidth="1"/>
    <col min="3332" max="3332" width="7.85546875" style="120" customWidth="1"/>
    <col min="3333" max="3333" width="7.42578125" style="120" customWidth="1"/>
    <col min="3334" max="3334" width="7.7109375" style="120" customWidth="1"/>
    <col min="3335" max="3335" width="8.42578125" style="120" customWidth="1"/>
    <col min="3336" max="3336" width="9.140625" style="120" customWidth="1"/>
    <col min="3337" max="3337" width="19.140625" style="120" customWidth="1"/>
    <col min="3338" max="3584" width="9.140625" style="120"/>
    <col min="3585" max="3585" width="15.28515625" style="120" customWidth="1"/>
    <col min="3586" max="3586" width="22.7109375" style="120" customWidth="1"/>
    <col min="3587" max="3587" width="10.140625" style="120" customWidth="1"/>
    <col min="3588" max="3588" width="7.85546875" style="120" customWidth="1"/>
    <col min="3589" max="3589" width="7.42578125" style="120" customWidth="1"/>
    <col min="3590" max="3590" width="7.7109375" style="120" customWidth="1"/>
    <col min="3591" max="3591" width="8.42578125" style="120" customWidth="1"/>
    <col min="3592" max="3592" width="9.140625" style="120" customWidth="1"/>
    <col min="3593" max="3593" width="19.140625" style="120" customWidth="1"/>
    <col min="3594" max="3840" width="9.140625" style="120"/>
    <col min="3841" max="3841" width="15.28515625" style="120" customWidth="1"/>
    <col min="3842" max="3842" width="22.7109375" style="120" customWidth="1"/>
    <col min="3843" max="3843" width="10.140625" style="120" customWidth="1"/>
    <col min="3844" max="3844" width="7.85546875" style="120" customWidth="1"/>
    <col min="3845" max="3845" width="7.42578125" style="120" customWidth="1"/>
    <col min="3846" max="3846" width="7.7109375" style="120" customWidth="1"/>
    <col min="3847" max="3847" width="8.42578125" style="120" customWidth="1"/>
    <col min="3848" max="3848" width="9.140625" style="120" customWidth="1"/>
    <col min="3849" max="3849" width="19.140625" style="120" customWidth="1"/>
    <col min="3850" max="4096" width="9.140625" style="120"/>
    <col min="4097" max="4097" width="15.28515625" style="120" customWidth="1"/>
    <col min="4098" max="4098" width="22.7109375" style="120" customWidth="1"/>
    <col min="4099" max="4099" width="10.140625" style="120" customWidth="1"/>
    <col min="4100" max="4100" width="7.85546875" style="120" customWidth="1"/>
    <col min="4101" max="4101" width="7.42578125" style="120" customWidth="1"/>
    <col min="4102" max="4102" width="7.7109375" style="120" customWidth="1"/>
    <col min="4103" max="4103" width="8.42578125" style="120" customWidth="1"/>
    <col min="4104" max="4104" width="9.140625" style="120" customWidth="1"/>
    <col min="4105" max="4105" width="19.140625" style="120" customWidth="1"/>
    <col min="4106" max="4352" width="9.140625" style="120"/>
    <col min="4353" max="4353" width="15.28515625" style="120" customWidth="1"/>
    <col min="4354" max="4354" width="22.7109375" style="120" customWidth="1"/>
    <col min="4355" max="4355" width="10.140625" style="120" customWidth="1"/>
    <col min="4356" max="4356" width="7.85546875" style="120" customWidth="1"/>
    <col min="4357" max="4357" width="7.42578125" style="120" customWidth="1"/>
    <col min="4358" max="4358" width="7.7109375" style="120" customWidth="1"/>
    <col min="4359" max="4359" width="8.42578125" style="120" customWidth="1"/>
    <col min="4360" max="4360" width="9.140625" style="120" customWidth="1"/>
    <col min="4361" max="4361" width="19.140625" style="120" customWidth="1"/>
    <col min="4362" max="4608" width="9.140625" style="120"/>
    <col min="4609" max="4609" width="15.28515625" style="120" customWidth="1"/>
    <col min="4610" max="4610" width="22.7109375" style="120" customWidth="1"/>
    <col min="4611" max="4611" width="10.140625" style="120" customWidth="1"/>
    <col min="4612" max="4612" width="7.85546875" style="120" customWidth="1"/>
    <col min="4613" max="4613" width="7.42578125" style="120" customWidth="1"/>
    <col min="4614" max="4614" width="7.7109375" style="120" customWidth="1"/>
    <col min="4615" max="4615" width="8.42578125" style="120" customWidth="1"/>
    <col min="4616" max="4616" width="9.140625" style="120" customWidth="1"/>
    <col min="4617" max="4617" width="19.140625" style="120" customWidth="1"/>
    <col min="4618" max="4864" width="9.140625" style="120"/>
    <col min="4865" max="4865" width="15.28515625" style="120" customWidth="1"/>
    <col min="4866" max="4866" width="22.7109375" style="120" customWidth="1"/>
    <col min="4867" max="4867" width="10.140625" style="120" customWidth="1"/>
    <col min="4868" max="4868" width="7.85546875" style="120" customWidth="1"/>
    <col min="4869" max="4869" width="7.42578125" style="120" customWidth="1"/>
    <col min="4870" max="4870" width="7.7109375" style="120" customWidth="1"/>
    <col min="4871" max="4871" width="8.42578125" style="120" customWidth="1"/>
    <col min="4872" max="4872" width="9.140625" style="120" customWidth="1"/>
    <col min="4873" max="4873" width="19.140625" style="120" customWidth="1"/>
    <col min="4874" max="5120" width="9.140625" style="120"/>
    <col min="5121" max="5121" width="15.28515625" style="120" customWidth="1"/>
    <col min="5122" max="5122" width="22.7109375" style="120" customWidth="1"/>
    <col min="5123" max="5123" width="10.140625" style="120" customWidth="1"/>
    <col min="5124" max="5124" width="7.85546875" style="120" customWidth="1"/>
    <col min="5125" max="5125" width="7.42578125" style="120" customWidth="1"/>
    <col min="5126" max="5126" width="7.7109375" style="120" customWidth="1"/>
    <col min="5127" max="5127" width="8.42578125" style="120" customWidth="1"/>
    <col min="5128" max="5128" width="9.140625" style="120" customWidth="1"/>
    <col min="5129" max="5129" width="19.140625" style="120" customWidth="1"/>
    <col min="5130" max="5376" width="9.140625" style="120"/>
    <col min="5377" max="5377" width="15.28515625" style="120" customWidth="1"/>
    <col min="5378" max="5378" width="22.7109375" style="120" customWidth="1"/>
    <col min="5379" max="5379" width="10.140625" style="120" customWidth="1"/>
    <col min="5380" max="5380" width="7.85546875" style="120" customWidth="1"/>
    <col min="5381" max="5381" width="7.42578125" style="120" customWidth="1"/>
    <col min="5382" max="5382" width="7.7109375" style="120" customWidth="1"/>
    <col min="5383" max="5383" width="8.42578125" style="120" customWidth="1"/>
    <col min="5384" max="5384" width="9.140625" style="120" customWidth="1"/>
    <col min="5385" max="5385" width="19.140625" style="120" customWidth="1"/>
    <col min="5386" max="5632" width="9.140625" style="120"/>
    <col min="5633" max="5633" width="15.28515625" style="120" customWidth="1"/>
    <col min="5634" max="5634" width="22.7109375" style="120" customWidth="1"/>
    <col min="5635" max="5635" width="10.140625" style="120" customWidth="1"/>
    <col min="5636" max="5636" width="7.85546875" style="120" customWidth="1"/>
    <col min="5637" max="5637" width="7.42578125" style="120" customWidth="1"/>
    <col min="5638" max="5638" width="7.7109375" style="120" customWidth="1"/>
    <col min="5639" max="5639" width="8.42578125" style="120" customWidth="1"/>
    <col min="5640" max="5640" width="9.140625" style="120" customWidth="1"/>
    <col min="5641" max="5641" width="19.140625" style="120" customWidth="1"/>
    <col min="5642" max="5888" width="9.140625" style="120"/>
    <col min="5889" max="5889" width="15.28515625" style="120" customWidth="1"/>
    <col min="5890" max="5890" width="22.7109375" style="120" customWidth="1"/>
    <col min="5891" max="5891" width="10.140625" style="120" customWidth="1"/>
    <col min="5892" max="5892" width="7.85546875" style="120" customWidth="1"/>
    <col min="5893" max="5893" width="7.42578125" style="120" customWidth="1"/>
    <col min="5894" max="5894" width="7.7109375" style="120" customWidth="1"/>
    <col min="5895" max="5895" width="8.42578125" style="120" customWidth="1"/>
    <col min="5896" max="5896" width="9.140625" style="120" customWidth="1"/>
    <col min="5897" max="5897" width="19.140625" style="120" customWidth="1"/>
    <col min="5898" max="6144" width="9.140625" style="120"/>
    <col min="6145" max="6145" width="15.28515625" style="120" customWidth="1"/>
    <col min="6146" max="6146" width="22.7109375" style="120" customWidth="1"/>
    <col min="6147" max="6147" width="10.140625" style="120" customWidth="1"/>
    <col min="6148" max="6148" width="7.85546875" style="120" customWidth="1"/>
    <col min="6149" max="6149" width="7.42578125" style="120" customWidth="1"/>
    <col min="6150" max="6150" width="7.7109375" style="120" customWidth="1"/>
    <col min="6151" max="6151" width="8.42578125" style="120" customWidth="1"/>
    <col min="6152" max="6152" width="9.140625" style="120" customWidth="1"/>
    <col min="6153" max="6153" width="19.140625" style="120" customWidth="1"/>
    <col min="6154" max="6400" width="9.140625" style="120"/>
    <col min="6401" max="6401" width="15.28515625" style="120" customWidth="1"/>
    <col min="6402" max="6402" width="22.7109375" style="120" customWidth="1"/>
    <col min="6403" max="6403" width="10.140625" style="120" customWidth="1"/>
    <col min="6404" max="6404" width="7.85546875" style="120" customWidth="1"/>
    <col min="6405" max="6405" width="7.42578125" style="120" customWidth="1"/>
    <col min="6406" max="6406" width="7.7109375" style="120" customWidth="1"/>
    <col min="6407" max="6407" width="8.42578125" style="120" customWidth="1"/>
    <col min="6408" max="6408" width="9.140625" style="120" customWidth="1"/>
    <col min="6409" max="6409" width="19.140625" style="120" customWidth="1"/>
    <col min="6410" max="6656" width="9.140625" style="120"/>
    <col min="6657" max="6657" width="15.28515625" style="120" customWidth="1"/>
    <col min="6658" max="6658" width="22.7109375" style="120" customWidth="1"/>
    <col min="6659" max="6659" width="10.140625" style="120" customWidth="1"/>
    <col min="6660" max="6660" width="7.85546875" style="120" customWidth="1"/>
    <col min="6661" max="6661" width="7.42578125" style="120" customWidth="1"/>
    <col min="6662" max="6662" width="7.7109375" style="120" customWidth="1"/>
    <col min="6663" max="6663" width="8.42578125" style="120" customWidth="1"/>
    <col min="6664" max="6664" width="9.140625" style="120" customWidth="1"/>
    <col min="6665" max="6665" width="19.140625" style="120" customWidth="1"/>
    <col min="6666" max="6912" width="9.140625" style="120"/>
    <col min="6913" max="6913" width="15.28515625" style="120" customWidth="1"/>
    <col min="6914" max="6914" width="22.7109375" style="120" customWidth="1"/>
    <col min="6915" max="6915" width="10.140625" style="120" customWidth="1"/>
    <col min="6916" max="6916" width="7.85546875" style="120" customWidth="1"/>
    <col min="6917" max="6917" width="7.42578125" style="120" customWidth="1"/>
    <col min="6918" max="6918" width="7.7109375" style="120" customWidth="1"/>
    <col min="6919" max="6919" width="8.42578125" style="120" customWidth="1"/>
    <col min="6920" max="6920" width="9.140625" style="120" customWidth="1"/>
    <col min="6921" max="6921" width="19.140625" style="120" customWidth="1"/>
    <col min="6922" max="7168" width="9.140625" style="120"/>
    <col min="7169" max="7169" width="15.28515625" style="120" customWidth="1"/>
    <col min="7170" max="7170" width="22.7109375" style="120" customWidth="1"/>
    <col min="7171" max="7171" width="10.140625" style="120" customWidth="1"/>
    <col min="7172" max="7172" width="7.85546875" style="120" customWidth="1"/>
    <col min="7173" max="7173" width="7.42578125" style="120" customWidth="1"/>
    <col min="7174" max="7174" width="7.7109375" style="120" customWidth="1"/>
    <col min="7175" max="7175" width="8.42578125" style="120" customWidth="1"/>
    <col min="7176" max="7176" width="9.140625" style="120" customWidth="1"/>
    <col min="7177" max="7177" width="19.140625" style="120" customWidth="1"/>
    <col min="7178" max="7424" width="9.140625" style="120"/>
    <col min="7425" max="7425" width="15.28515625" style="120" customWidth="1"/>
    <col min="7426" max="7426" width="22.7109375" style="120" customWidth="1"/>
    <col min="7427" max="7427" width="10.140625" style="120" customWidth="1"/>
    <col min="7428" max="7428" width="7.85546875" style="120" customWidth="1"/>
    <col min="7429" max="7429" width="7.42578125" style="120" customWidth="1"/>
    <col min="7430" max="7430" width="7.7109375" style="120" customWidth="1"/>
    <col min="7431" max="7431" width="8.42578125" style="120" customWidth="1"/>
    <col min="7432" max="7432" width="9.140625" style="120" customWidth="1"/>
    <col min="7433" max="7433" width="19.140625" style="120" customWidth="1"/>
    <col min="7434" max="7680" width="9.140625" style="120"/>
    <col min="7681" max="7681" width="15.28515625" style="120" customWidth="1"/>
    <col min="7682" max="7682" width="22.7109375" style="120" customWidth="1"/>
    <col min="7683" max="7683" width="10.140625" style="120" customWidth="1"/>
    <col min="7684" max="7684" width="7.85546875" style="120" customWidth="1"/>
    <col min="7685" max="7685" width="7.42578125" style="120" customWidth="1"/>
    <col min="7686" max="7686" width="7.7109375" style="120" customWidth="1"/>
    <col min="7687" max="7687" width="8.42578125" style="120" customWidth="1"/>
    <col min="7688" max="7688" width="9.140625" style="120" customWidth="1"/>
    <col min="7689" max="7689" width="19.140625" style="120" customWidth="1"/>
    <col min="7690" max="7936" width="9.140625" style="120"/>
    <col min="7937" max="7937" width="15.28515625" style="120" customWidth="1"/>
    <col min="7938" max="7938" width="22.7109375" style="120" customWidth="1"/>
    <col min="7939" max="7939" width="10.140625" style="120" customWidth="1"/>
    <col min="7940" max="7940" width="7.85546875" style="120" customWidth="1"/>
    <col min="7941" max="7941" width="7.42578125" style="120" customWidth="1"/>
    <col min="7942" max="7942" width="7.7109375" style="120" customWidth="1"/>
    <col min="7943" max="7943" width="8.42578125" style="120" customWidth="1"/>
    <col min="7944" max="7944" width="9.140625" style="120" customWidth="1"/>
    <col min="7945" max="7945" width="19.140625" style="120" customWidth="1"/>
    <col min="7946" max="8192" width="9.140625" style="120"/>
    <col min="8193" max="8193" width="15.28515625" style="120" customWidth="1"/>
    <col min="8194" max="8194" width="22.7109375" style="120" customWidth="1"/>
    <col min="8195" max="8195" width="10.140625" style="120" customWidth="1"/>
    <col min="8196" max="8196" width="7.85546875" style="120" customWidth="1"/>
    <col min="8197" max="8197" width="7.42578125" style="120" customWidth="1"/>
    <col min="8198" max="8198" width="7.7109375" style="120" customWidth="1"/>
    <col min="8199" max="8199" width="8.42578125" style="120" customWidth="1"/>
    <col min="8200" max="8200" width="9.140625" style="120" customWidth="1"/>
    <col min="8201" max="8201" width="19.140625" style="120" customWidth="1"/>
    <col min="8202" max="8448" width="9.140625" style="120"/>
    <col min="8449" max="8449" width="15.28515625" style="120" customWidth="1"/>
    <col min="8450" max="8450" width="22.7109375" style="120" customWidth="1"/>
    <col min="8451" max="8451" width="10.140625" style="120" customWidth="1"/>
    <col min="8452" max="8452" width="7.85546875" style="120" customWidth="1"/>
    <col min="8453" max="8453" width="7.42578125" style="120" customWidth="1"/>
    <col min="8454" max="8454" width="7.7109375" style="120" customWidth="1"/>
    <col min="8455" max="8455" width="8.42578125" style="120" customWidth="1"/>
    <col min="8456" max="8456" width="9.140625" style="120" customWidth="1"/>
    <col min="8457" max="8457" width="19.140625" style="120" customWidth="1"/>
    <col min="8458" max="8704" width="9.140625" style="120"/>
    <col min="8705" max="8705" width="15.28515625" style="120" customWidth="1"/>
    <col min="8706" max="8706" width="22.7109375" style="120" customWidth="1"/>
    <col min="8707" max="8707" width="10.140625" style="120" customWidth="1"/>
    <col min="8708" max="8708" width="7.85546875" style="120" customWidth="1"/>
    <col min="8709" max="8709" width="7.42578125" style="120" customWidth="1"/>
    <col min="8710" max="8710" width="7.7109375" style="120" customWidth="1"/>
    <col min="8711" max="8711" width="8.42578125" style="120" customWidth="1"/>
    <col min="8712" max="8712" width="9.140625" style="120" customWidth="1"/>
    <col min="8713" max="8713" width="19.140625" style="120" customWidth="1"/>
    <col min="8714" max="8960" width="9.140625" style="120"/>
    <col min="8961" max="8961" width="15.28515625" style="120" customWidth="1"/>
    <col min="8962" max="8962" width="22.7109375" style="120" customWidth="1"/>
    <col min="8963" max="8963" width="10.140625" style="120" customWidth="1"/>
    <col min="8964" max="8964" width="7.85546875" style="120" customWidth="1"/>
    <col min="8965" max="8965" width="7.42578125" style="120" customWidth="1"/>
    <col min="8966" max="8966" width="7.7109375" style="120" customWidth="1"/>
    <col min="8967" max="8967" width="8.42578125" style="120" customWidth="1"/>
    <col min="8968" max="8968" width="9.140625" style="120" customWidth="1"/>
    <col min="8969" max="8969" width="19.140625" style="120" customWidth="1"/>
    <col min="8970" max="9216" width="9.140625" style="120"/>
    <col min="9217" max="9217" width="15.28515625" style="120" customWidth="1"/>
    <col min="9218" max="9218" width="22.7109375" style="120" customWidth="1"/>
    <col min="9219" max="9219" width="10.140625" style="120" customWidth="1"/>
    <col min="9220" max="9220" width="7.85546875" style="120" customWidth="1"/>
    <col min="9221" max="9221" width="7.42578125" style="120" customWidth="1"/>
    <col min="9222" max="9222" width="7.7109375" style="120" customWidth="1"/>
    <col min="9223" max="9223" width="8.42578125" style="120" customWidth="1"/>
    <col min="9224" max="9224" width="9.140625" style="120" customWidth="1"/>
    <col min="9225" max="9225" width="19.140625" style="120" customWidth="1"/>
    <col min="9226" max="9472" width="9.140625" style="120"/>
    <col min="9473" max="9473" width="15.28515625" style="120" customWidth="1"/>
    <col min="9474" max="9474" width="22.7109375" style="120" customWidth="1"/>
    <col min="9475" max="9475" width="10.140625" style="120" customWidth="1"/>
    <col min="9476" max="9476" width="7.85546875" style="120" customWidth="1"/>
    <col min="9477" max="9477" width="7.42578125" style="120" customWidth="1"/>
    <col min="9478" max="9478" width="7.7109375" style="120" customWidth="1"/>
    <col min="9479" max="9479" width="8.42578125" style="120" customWidth="1"/>
    <col min="9480" max="9480" width="9.140625" style="120" customWidth="1"/>
    <col min="9481" max="9481" width="19.140625" style="120" customWidth="1"/>
    <col min="9482" max="9728" width="9.140625" style="120"/>
    <col min="9729" max="9729" width="15.28515625" style="120" customWidth="1"/>
    <col min="9730" max="9730" width="22.7109375" style="120" customWidth="1"/>
    <col min="9731" max="9731" width="10.140625" style="120" customWidth="1"/>
    <col min="9732" max="9732" width="7.85546875" style="120" customWidth="1"/>
    <col min="9733" max="9733" width="7.42578125" style="120" customWidth="1"/>
    <col min="9734" max="9734" width="7.7109375" style="120" customWidth="1"/>
    <col min="9735" max="9735" width="8.42578125" style="120" customWidth="1"/>
    <col min="9736" max="9736" width="9.140625" style="120" customWidth="1"/>
    <col min="9737" max="9737" width="19.140625" style="120" customWidth="1"/>
    <col min="9738" max="9984" width="9.140625" style="120"/>
    <col min="9985" max="9985" width="15.28515625" style="120" customWidth="1"/>
    <col min="9986" max="9986" width="22.7109375" style="120" customWidth="1"/>
    <col min="9987" max="9987" width="10.140625" style="120" customWidth="1"/>
    <col min="9988" max="9988" width="7.85546875" style="120" customWidth="1"/>
    <col min="9989" max="9989" width="7.42578125" style="120" customWidth="1"/>
    <col min="9990" max="9990" width="7.7109375" style="120" customWidth="1"/>
    <col min="9991" max="9991" width="8.42578125" style="120" customWidth="1"/>
    <col min="9992" max="9992" width="9.140625" style="120" customWidth="1"/>
    <col min="9993" max="9993" width="19.140625" style="120" customWidth="1"/>
    <col min="9994" max="10240" width="9.140625" style="120"/>
    <col min="10241" max="10241" width="15.28515625" style="120" customWidth="1"/>
    <col min="10242" max="10242" width="22.7109375" style="120" customWidth="1"/>
    <col min="10243" max="10243" width="10.140625" style="120" customWidth="1"/>
    <col min="10244" max="10244" width="7.85546875" style="120" customWidth="1"/>
    <col min="10245" max="10245" width="7.42578125" style="120" customWidth="1"/>
    <col min="10246" max="10246" width="7.7109375" style="120" customWidth="1"/>
    <col min="10247" max="10247" width="8.42578125" style="120" customWidth="1"/>
    <col min="10248" max="10248" width="9.140625" style="120" customWidth="1"/>
    <col min="10249" max="10249" width="19.140625" style="120" customWidth="1"/>
    <col min="10250" max="10496" width="9.140625" style="120"/>
    <col min="10497" max="10497" width="15.28515625" style="120" customWidth="1"/>
    <col min="10498" max="10498" width="22.7109375" style="120" customWidth="1"/>
    <col min="10499" max="10499" width="10.140625" style="120" customWidth="1"/>
    <col min="10500" max="10500" width="7.85546875" style="120" customWidth="1"/>
    <col min="10501" max="10501" width="7.42578125" style="120" customWidth="1"/>
    <col min="10502" max="10502" width="7.7109375" style="120" customWidth="1"/>
    <col min="10503" max="10503" width="8.42578125" style="120" customWidth="1"/>
    <col min="10504" max="10504" width="9.140625" style="120" customWidth="1"/>
    <col min="10505" max="10505" width="19.140625" style="120" customWidth="1"/>
    <col min="10506" max="10752" width="9.140625" style="120"/>
    <col min="10753" max="10753" width="15.28515625" style="120" customWidth="1"/>
    <col min="10754" max="10754" width="22.7109375" style="120" customWidth="1"/>
    <col min="10755" max="10755" width="10.140625" style="120" customWidth="1"/>
    <col min="10756" max="10756" width="7.85546875" style="120" customWidth="1"/>
    <col min="10757" max="10757" width="7.42578125" style="120" customWidth="1"/>
    <col min="10758" max="10758" width="7.7109375" style="120" customWidth="1"/>
    <col min="10759" max="10759" width="8.42578125" style="120" customWidth="1"/>
    <col min="10760" max="10760" width="9.140625" style="120" customWidth="1"/>
    <col min="10761" max="10761" width="19.140625" style="120" customWidth="1"/>
    <col min="10762" max="11008" width="9.140625" style="120"/>
    <col min="11009" max="11009" width="15.28515625" style="120" customWidth="1"/>
    <col min="11010" max="11010" width="22.7109375" style="120" customWidth="1"/>
    <col min="11011" max="11011" width="10.140625" style="120" customWidth="1"/>
    <col min="11012" max="11012" width="7.85546875" style="120" customWidth="1"/>
    <col min="11013" max="11013" width="7.42578125" style="120" customWidth="1"/>
    <col min="11014" max="11014" width="7.7109375" style="120" customWidth="1"/>
    <col min="11015" max="11015" width="8.42578125" style="120" customWidth="1"/>
    <col min="11016" max="11016" width="9.140625" style="120" customWidth="1"/>
    <col min="11017" max="11017" width="19.140625" style="120" customWidth="1"/>
    <col min="11018" max="11264" width="9.140625" style="120"/>
    <col min="11265" max="11265" width="15.28515625" style="120" customWidth="1"/>
    <col min="11266" max="11266" width="22.7109375" style="120" customWidth="1"/>
    <col min="11267" max="11267" width="10.140625" style="120" customWidth="1"/>
    <col min="11268" max="11268" width="7.85546875" style="120" customWidth="1"/>
    <col min="11269" max="11269" width="7.42578125" style="120" customWidth="1"/>
    <col min="11270" max="11270" width="7.7109375" style="120" customWidth="1"/>
    <col min="11271" max="11271" width="8.42578125" style="120" customWidth="1"/>
    <col min="11272" max="11272" width="9.140625" style="120" customWidth="1"/>
    <col min="11273" max="11273" width="19.140625" style="120" customWidth="1"/>
    <col min="11274" max="11520" width="9.140625" style="120"/>
    <col min="11521" max="11521" width="15.28515625" style="120" customWidth="1"/>
    <col min="11522" max="11522" width="22.7109375" style="120" customWidth="1"/>
    <col min="11523" max="11523" width="10.140625" style="120" customWidth="1"/>
    <col min="11524" max="11524" width="7.85546875" style="120" customWidth="1"/>
    <col min="11525" max="11525" width="7.42578125" style="120" customWidth="1"/>
    <col min="11526" max="11526" width="7.7109375" style="120" customWidth="1"/>
    <col min="11527" max="11527" width="8.42578125" style="120" customWidth="1"/>
    <col min="11528" max="11528" width="9.140625" style="120" customWidth="1"/>
    <col min="11529" max="11529" width="19.140625" style="120" customWidth="1"/>
    <col min="11530" max="11776" width="9.140625" style="120"/>
    <col min="11777" max="11777" width="15.28515625" style="120" customWidth="1"/>
    <col min="11778" max="11778" width="22.7109375" style="120" customWidth="1"/>
    <col min="11779" max="11779" width="10.140625" style="120" customWidth="1"/>
    <col min="11780" max="11780" width="7.85546875" style="120" customWidth="1"/>
    <col min="11781" max="11781" width="7.42578125" style="120" customWidth="1"/>
    <col min="11782" max="11782" width="7.7109375" style="120" customWidth="1"/>
    <col min="11783" max="11783" width="8.42578125" style="120" customWidth="1"/>
    <col min="11784" max="11784" width="9.140625" style="120" customWidth="1"/>
    <col min="11785" max="11785" width="19.140625" style="120" customWidth="1"/>
    <col min="11786" max="12032" width="9.140625" style="120"/>
    <col min="12033" max="12033" width="15.28515625" style="120" customWidth="1"/>
    <col min="12034" max="12034" width="22.7109375" style="120" customWidth="1"/>
    <col min="12035" max="12035" width="10.140625" style="120" customWidth="1"/>
    <col min="12036" max="12036" width="7.85546875" style="120" customWidth="1"/>
    <col min="12037" max="12037" width="7.42578125" style="120" customWidth="1"/>
    <col min="12038" max="12038" width="7.7109375" style="120" customWidth="1"/>
    <col min="12039" max="12039" width="8.42578125" style="120" customWidth="1"/>
    <col min="12040" max="12040" width="9.140625" style="120" customWidth="1"/>
    <col min="12041" max="12041" width="19.140625" style="120" customWidth="1"/>
    <col min="12042" max="12288" width="9.140625" style="120"/>
    <col min="12289" max="12289" width="15.28515625" style="120" customWidth="1"/>
    <col min="12290" max="12290" width="22.7109375" style="120" customWidth="1"/>
    <col min="12291" max="12291" width="10.140625" style="120" customWidth="1"/>
    <col min="12292" max="12292" width="7.85546875" style="120" customWidth="1"/>
    <col min="12293" max="12293" width="7.42578125" style="120" customWidth="1"/>
    <col min="12294" max="12294" width="7.7109375" style="120" customWidth="1"/>
    <col min="12295" max="12295" width="8.42578125" style="120" customWidth="1"/>
    <col min="12296" max="12296" width="9.140625" style="120" customWidth="1"/>
    <col min="12297" max="12297" width="19.140625" style="120" customWidth="1"/>
    <col min="12298" max="12544" width="9.140625" style="120"/>
    <col min="12545" max="12545" width="15.28515625" style="120" customWidth="1"/>
    <col min="12546" max="12546" width="22.7109375" style="120" customWidth="1"/>
    <col min="12547" max="12547" width="10.140625" style="120" customWidth="1"/>
    <col min="12548" max="12548" width="7.85546875" style="120" customWidth="1"/>
    <col min="12549" max="12549" width="7.42578125" style="120" customWidth="1"/>
    <col min="12550" max="12550" width="7.7109375" style="120" customWidth="1"/>
    <col min="12551" max="12551" width="8.42578125" style="120" customWidth="1"/>
    <col min="12552" max="12552" width="9.140625" style="120" customWidth="1"/>
    <col min="12553" max="12553" width="19.140625" style="120" customWidth="1"/>
    <col min="12554" max="12800" width="9.140625" style="120"/>
    <col min="12801" max="12801" width="15.28515625" style="120" customWidth="1"/>
    <col min="12802" max="12802" width="22.7109375" style="120" customWidth="1"/>
    <col min="12803" max="12803" width="10.140625" style="120" customWidth="1"/>
    <col min="12804" max="12804" width="7.85546875" style="120" customWidth="1"/>
    <col min="12805" max="12805" width="7.42578125" style="120" customWidth="1"/>
    <col min="12806" max="12806" width="7.7109375" style="120" customWidth="1"/>
    <col min="12807" max="12807" width="8.42578125" style="120" customWidth="1"/>
    <col min="12808" max="12808" width="9.140625" style="120" customWidth="1"/>
    <col min="12809" max="12809" width="19.140625" style="120" customWidth="1"/>
    <col min="12810" max="13056" width="9.140625" style="120"/>
    <col min="13057" max="13057" width="15.28515625" style="120" customWidth="1"/>
    <col min="13058" max="13058" width="22.7109375" style="120" customWidth="1"/>
    <col min="13059" max="13059" width="10.140625" style="120" customWidth="1"/>
    <col min="13060" max="13060" width="7.85546875" style="120" customWidth="1"/>
    <col min="13061" max="13061" width="7.42578125" style="120" customWidth="1"/>
    <col min="13062" max="13062" width="7.7109375" style="120" customWidth="1"/>
    <col min="13063" max="13063" width="8.42578125" style="120" customWidth="1"/>
    <col min="13064" max="13064" width="9.140625" style="120" customWidth="1"/>
    <col min="13065" max="13065" width="19.140625" style="120" customWidth="1"/>
    <col min="13066" max="13312" width="9.140625" style="120"/>
    <col min="13313" max="13313" width="15.28515625" style="120" customWidth="1"/>
    <col min="13314" max="13314" width="22.7109375" style="120" customWidth="1"/>
    <col min="13315" max="13315" width="10.140625" style="120" customWidth="1"/>
    <col min="13316" max="13316" width="7.85546875" style="120" customWidth="1"/>
    <col min="13317" max="13317" width="7.42578125" style="120" customWidth="1"/>
    <col min="13318" max="13318" width="7.7109375" style="120" customWidth="1"/>
    <col min="13319" max="13319" width="8.42578125" style="120" customWidth="1"/>
    <col min="13320" max="13320" width="9.140625" style="120" customWidth="1"/>
    <col min="13321" max="13321" width="19.140625" style="120" customWidth="1"/>
    <col min="13322" max="13568" width="9.140625" style="120"/>
    <col min="13569" max="13569" width="15.28515625" style="120" customWidth="1"/>
    <col min="13570" max="13570" width="22.7109375" style="120" customWidth="1"/>
    <col min="13571" max="13571" width="10.140625" style="120" customWidth="1"/>
    <col min="13572" max="13572" width="7.85546875" style="120" customWidth="1"/>
    <col min="13573" max="13573" width="7.42578125" style="120" customWidth="1"/>
    <col min="13574" max="13574" width="7.7109375" style="120" customWidth="1"/>
    <col min="13575" max="13575" width="8.42578125" style="120" customWidth="1"/>
    <col min="13576" max="13576" width="9.140625" style="120" customWidth="1"/>
    <col min="13577" max="13577" width="19.140625" style="120" customWidth="1"/>
    <col min="13578" max="13824" width="9.140625" style="120"/>
    <col min="13825" max="13825" width="15.28515625" style="120" customWidth="1"/>
    <col min="13826" max="13826" width="22.7109375" style="120" customWidth="1"/>
    <col min="13827" max="13827" width="10.140625" style="120" customWidth="1"/>
    <col min="13828" max="13828" width="7.85546875" style="120" customWidth="1"/>
    <col min="13829" max="13829" width="7.42578125" style="120" customWidth="1"/>
    <col min="13830" max="13830" width="7.7109375" style="120" customWidth="1"/>
    <col min="13831" max="13831" width="8.42578125" style="120" customWidth="1"/>
    <col min="13832" max="13832" width="9.140625" style="120" customWidth="1"/>
    <col min="13833" max="13833" width="19.140625" style="120" customWidth="1"/>
    <col min="13834" max="14080" width="9.140625" style="120"/>
    <col min="14081" max="14081" width="15.28515625" style="120" customWidth="1"/>
    <col min="14082" max="14082" width="22.7109375" style="120" customWidth="1"/>
    <col min="14083" max="14083" width="10.140625" style="120" customWidth="1"/>
    <col min="14084" max="14084" width="7.85546875" style="120" customWidth="1"/>
    <col min="14085" max="14085" width="7.42578125" style="120" customWidth="1"/>
    <col min="14086" max="14086" width="7.7109375" style="120" customWidth="1"/>
    <col min="14087" max="14087" width="8.42578125" style="120" customWidth="1"/>
    <col min="14088" max="14088" width="9.140625" style="120" customWidth="1"/>
    <col min="14089" max="14089" width="19.140625" style="120" customWidth="1"/>
    <col min="14090" max="14336" width="9.140625" style="120"/>
    <col min="14337" max="14337" width="15.28515625" style="120" customWidth="1"/>
    <col min="14338" max="14338" width="22.7109375" style="120" customWidth="1"/>
    <col min="14339" max="14339" width="10.140625" style="120" customWidth="1"/>
    <col min="14340" max="14340" width="7.85546875" style="120" customWidth="1"/>
    <col min="14341" max="14341" width="7.42578125" style="120" customWidth="1"/>
    <col min="14342" max="14342" width="7.7109375" style="120" customWidth="1"/>
    <col min="14343" max="14343" width="8.42578125" style="120" customWidth="1"/>
    <col min="14344" max="14344" width="9.140625" style="120" customWidth="1"/>
    <col min="14345" max="14345" width="19.140625" style="120" customWidth="1"/>
    <col min="14346" max="14592" width="9.140625" style="120"/>
    <col min="14593" max="14593" width="15.28515625" style="120" customWidth="1"/>
    <col min="14594" max="14594" width="22.7109375" style="120" customWidth="1"/>
    <col min="14595" max="14595" width="10.140625" style="120" customWidth="1"/>
    <col min="14596" max="14596" width="7.85546875" style="120" customWidth="1"/>
    <col min="14597" max="14597" width="7.42578125" style="120" customWidth="1"/>
    <col min="14598" max="14598" width="7.7109375" style="120" customWidth="1"/>
    <col min="14599" max="14599" width="8.42578125" style="120" customWidth="1"/>
    <col min="14600" max="14600" width="9.140625" style="120" customWidth="1"/>
    <col min="14601" max="14601" width="19.140625" style="120" customWidth="1"/>
    <col min="14602" max="14848" width="9.140625" style="120"/>
    <col min="14849" max="14849" width="15.28515625" style="120" customWidth="1"/>
    <col min="14850" max="14850" width="22.7109375" style="120" customWidth="1"/>
    <col min="14851" max="14851" width="10.140625" style="120" customWidth="1"/>
    <col min="14852" max="14852" width="7.85546875" style="120" customWidth="1"/>
    <col min="14853" max="14853" width="7.42578125" style="120" customWidth="1"/>
    <col min="14854" max="14854" width="7.7109375" style="120" customWidth="1"/>
    <col min="14855" max="14855" width="8.42578125" style="120" customWidth="1"/>
    <col min="14856" max="14856" width="9.140625" style="120" customWidth="1"/>
    <col min="14857" max="14857" width="19.140625" style="120" customWidth="1"/>
    <col min="14858" max="15104" width="9.140625" style="120"/>
    <col min="15105" max="15105" width="15.28515625" style="120" customWidth="1"/>
    <col min="15106" max="15106" width="22.7109375" style="120" customWidth="1"/>
    <col min="15107" max="15107" width="10.140625" style="120" customWidth="1"/>
    <col min="15108" max="15108" width="7.85546875" style="120" customWidth="1"/>
    <col min="15109" max="15109" width="7.42578125" style="120" customWidth="1"/>
    <col min="15110" max="15110" width="7.7109375" style="120" customWidth="1"/>
    <col min="15111" max="15111" width="8.42578125" style="120" customWidth="1"/>
    <col min="15112" max="15112" width="9.140625" style="120" customWidth="1"/>
    <col min="15113" max="15113" width="19.140625" style="120" customWidth="1"/>
    <col min="15114" max="15360" width="9.140625" style="120"/>
    <col min="15361" max="15361" width="15.28515625" style="120" customWidth="1"/>
    <col min="15362" max="15362" width="22.7109375" style="120" customWidth="1"/>
    <col min="15363" max="15363" width="10.140625" style="120" customWidth="1"/>
    <col min="15364" max="15364" width="7.85546875" style="120" customWidth="1"/>
    <col min="15365" max="15365" width="7.42578125" style="120" customWidth="1"/>
    <col min="15366" max="15366" width="7.7109375" style="120" customWidth="1"/>
    <col min="15367" max="15367" width="8.42578125" style="120" customWidth="1"/>
    <col min="15368" max="15368" width="9.140625" style="120" customWidth="1"/>
    <col min="15369" max="15369" width="19.140625" style="120" customWidth="1"/>
    <col min="15370" max="15616" width="9.140625" style="120"/>
    <col min="15617" max="15617" width="15.28515625" style="120" customWidth="1"/>
    <col min="15618" max="15618" width="22.7109375" style="120" customWidth="1"/>
    <col min="15619" max="15619" width="10.140625" style="120" customWidth="1"/>
    <col min="15620" max="15620" width="7.85546875" style="120" customWidth="1"/>
    <col min="15621" max="15621" width="7.42578125" style="120" customWidth="1"/>
    <col min="15622" max="15622" width="7.7109375" style="120" customWidth="1"/>
    <col min="15623" max="15623" width="8.42578125" style="120" customWidth="1"/>
    <col min="15624" max="15624" width="9.140625" style="120" customWidth="1"/>
    <col min="15625" max="15625" width="19.140625" style="120" customWidth="1"/>
    <col min="15626" max="15872" width="9.140625" style="120"/>
    <col min="15873" max="15873" width="15.28515625" style="120" customWidth="1"/>
    <col min="15874" max="15874" width="22.7109375" style="120" customWidth="1"/>
    <col min="15875" max="15875" width="10.140625" style="120" customWidth="1"/>
    <col min="15876" max="15876" width="7.85546875" style="120" customWidth="1"/>
    <col min="15877" max="15877" width="7.42578125" style="120" customWidth="1"/>
    <col min="15878" max="15878" width="7.7109375" style="120" customWidth="1"/>
    <col min="15879" max="15879" width="8.42578125" style="120" customWidth="1"/>
    <col min="15880" max="15880" width="9.140625" style="120" customWidth="1"/>
    <col min="15881" max="15881" width="19.140625" style="120" customWidth="1"/>
    <col min="15882" max="16128" width="9.140625" style="120"/>
    <col min="16129" max="16129" width="15.28515625" style="120" customWidth="1"/>
    <col min="16130" max="16130" width="22.7109375" style="120" customWidth="1"/>
    <col min="16131" max="16131" width="10.140625" style="120" customWidth="1"/>
    <col min="16132" max="16132" width="7.85546875" style="120" customWidth="1"/>
    <col min="16133" max="16133" width="7.42578125" style="120" customWidth="1"/>
    <col min="16134" max="16134" width="7.7109375" style="120" customWidth="1"/>
    <col min="16135" max="16135" width="8.42578125" style="120" customWidth="1"/>
    <col min="16136" max="16136" width="9.140625" style="120" customWidth="1"/>
    <col min="16137" max="16137" width="19.140625" style="120" customWidth="1"/>
    <col min="16138" max="16384" width="9.140625" style="120"/>
  </cols>
  <sheetData>
    <row r="1" spans="1:10" s="113" customFormat="1" ht="18" x14ac:dyDescent="0.25">
      <c r="A1" s="108" t="s">
        <v>398</v>
      </c>
      <c r="B1" s="109"/>
      <c r="C1" s="110"/>
      <c r="D1" s="111" t="s">
        <v>389</v>
      </c>
      <c r="E1" s="110"/>
      <c r="F1" s="110"/>
      <c r="G1" s="110" t="s">
        <v>390</v>
      </c>
      <c r="H1" s="112"/>
    </row>
    <row r="2" spans="1:10" x14ac:dyDescent="0.2">
      <c r="A2" s="114" t="s">
        <v>372</v>
      </c>
      <c r="B2" s="306">
        <v>2.0833333333333332E-2</v>
      </c>
      <c r="C2" s="116" t="s">
        <v>110</v>
      </c>
      <c r="D2" s="116"/>
      <c r="E2" s="117"/>
      <c r="F2" s="118" t="s">
        <v>111</v>
      </c>
      <c r="G2" s="118" t="s">
        <v>112</v>
      </c>
      <c r="H2" s="119"/>
    </row>
    <row r="3" spans="1:10" x14ac:dyDescent="0.2">
      <c r="A3" s="114" t="s">
        <v>109</v>
      </c>
      <c r="B3" s="115">
        <v>90</v>
      </c>
      <c r="C3" s="116" t="s">
        <v>114</v>
      </c>
      <c r="D3" s="116"/>
      <c r="E3" s="116"/>
      <c r="F3" s="118" t="s">
        <v>115</v>
      </c>
      <c r="G3" s="118" t="s">
        <v>116</v>
      </c>
      <c r="H3" s="119"/>
    </row>
    <row r="4" spans="1:10" ht="13.5" thickBot="1" x14ac:dyDescent="0.25">
      <c r="A4" s="121" t="s">
        <v>113</v>
      </c>
      <c r="B4" s="122">
        <v>110</v>
      </c>
      <c r="C4" s="123" t="s">
        <v>114</v>
      </c>
      <c r="D4" s="123"/>
      <c r="E4" s="123"/>
      <c r="F4" s="124" t="s">
        <v>118</v>
      </c>
      <c r="G4" s="124" t="s">
        <v>119</v>
      </c>
      <c r="H4" s="125"/>
    </row>
    <row r="5" spans="1:10" ht="13.5" thickBot="1" x14ac:dyDescent="0.25">
      <c r="A5" s="126" t="s">
        <v>120</v>
      </c>
      <c r="B5" s="127" t="s">
        <v>121</v>
      </c>
      <c r="C5" s="127" t="s">
        <v>122</v>
      </c>
      <c r="D5" s="128"/>
      <c r="E5" s="127"/>
      <c r="F5" s="127" t="s">
        <v>123</v>
      </c>
      <c r="G5" s="127" t="s">
        <v>124</v>
      </c>
      <c r="H5" s="129"/>
    </row>
    <row r="6" spans="1:10" ht="13.5" thickBot="1" x14ac:dyDescent="0.25">
      <c r="A6" s="130" t="s">
        <v>394</v>
      </c>
      <c r="B6" s="128"/>
      <c r="C6" s="131"/>
      <c r="D6" s="131"/>
      <c r="E6" s="128"/>
      <c r="F6" s="131"/>
      <c r="G6" s="132"/>
      <c r="H6" s="133"/>
    </row>
    <row r="7" spans="1:10" ht="13.5" thickBot="1" x14ac:dyDescent="0.25">
      <c r="A7" s="134" t="s">
        <v>67</v>
      </c>
      <c r="B7" s="135" t="s">
        <v>126</v>
      </c>
      <c r="C7" s="135" t="s">
        <v>127</v>
      </c>
      <c r="D7" s="136"/>
      <c r="E7" s="135"/>
      <c r="F7" s="137">
        <v>0.5625</v>
      </c>
      <c r="G7" s="137">
        <v>0.72916666666666663</v>
      </c>
      <c r="H7" s="138"/>
    </row>
    <row r="8" spans="1:10" x14ac:dyDescent="0.2">
      <c r="A8" s="319" t="s">
        <v>128</v>
      </c>
      <c r="B8" s="321" t="s">
        <v>129</v>
      </c>
      <c r="C8" s="139"/>
      <c r="D8" s="139"/>
      <c r="E8" s="323" t="s">
        <v>130</v>
      </c>
      <c r="F8" s="323"/>
      <c r="G8" s="323" t="s">
        <v>131</v>
      </c>
      <c r="H8" s="324"/>
      <c r="I8" s="325" t="s">
        <v>132</v>
      </c>
      <c r="J8" s="324"/>
    </row>
    <row r="9" spans="1:10" ht="13.5" thickBot="1" x14ac:dyDescent="0.25">
      <c r="A9" s="320"/>
      <c r="B9" s="322"/>
      <c r="C9" s="140" t="s">
        <v>133</v>
      </c>
      <c r="D9" s="140" t="s">
        <v>134</v>
      </c>
      <c r="E9" s="141" t="s">
        <v>135</v>
      </c>
      <c r="F9" s="141" t="s">
        <v>136</v>
      </c>
      <c r="G9" s="141" t="s">
        <v>137</v>
      </c>
      <c r="H9" s="142" t="s">
        <v>138</v>
      </c>
      <c r="I9" s="143" t="s">
        <v>139</v>
      </c>
      <c r="J9" s="142" t="s">
        <v>131</v>
      </c>
    </row>
    <row r="10" spans="1:10" ht="13.5" thickBot="1" x14ac:dyDescent="0.25">
      <c r="A10" s="130" t="s">
        <v>393</v>
      </c>
      <c r="B10" s="128"/>
      <c r="C10" s="131"/>
      <c r="D10" s="144">
        <f>SUM(D12:D18)</f>
        <v>14.200000000000003</v>
      </c>
      <c r="E10" s="128"/>
      <c r="F10" s="131"/>
      <c r="G10" s="132"/>
      <c r="H10" s="133"/>
      <c r="I10" s="143"/>
      <c r="J10" s="142"/>
    </row>
    <row r="11" spans="1:10" ht="13.5" thickBot="1" x14ac:dyDescent="0.25">
      <c r="A11" s="145" t="s">
        <v>373</v>
      </c>
      <c r="B11" s="146"/>
      <c r="C11" s="135"/>
      <c r="D11" s="135"/>
      <c r="E11" s="135"/>
      <c r="F11" s="135"/>
      <c r="G11" s="135"/>
      <c r="H11" s="147"/>
      <c r="I11" s="148"/>
      <c r="J11" s="149"/>
    </row>
    <row r="12" spans="1:10" x14ac:dyDescent="0.2">
      <c r="A12" s="158" t="s">
        <v>374</v>
      </c>
      <c r="B12" s="165" t="s">
        <v>375</v>
      </c>
      <c r="C12" s="116">
        <v>101.7</v>
      </c>
      <c r="D12" s="116"/>
      <c r="E12" s="116"/>
      <c r="F12" s="116"/>
      <c r="G12" s="116"/>
      <c r="H12" s="155">
        <v>0.46875</v>
      </c>
      <c r="I12" s="156"/>
      <c r="J12" s="149">
        <v>0.41736111111111113</v>
      </c>
    </row>
    <row r="13" spans="1:10" x14ac:dyDescent="0.2">
      <c r="A13" s="158"/>
      <c r="B13" s="159" t="s">
        <v>377</v>
      </c>
      <c r="C13" s="116">
        <v>98.9</v>
      </c>
      <c r="D13" s="152">
        <f t="shared" ref="D13:D18" si="0">(C12-C13)</f>
        <v>2.7999999999999972</v>
      </c>
      <c r="E13" s="153" t="str">
        <f t="shared" ref="E13:E18" si="1">TEXT(D13/$B$4,"h:mm")</f>
        <v>0:36</v>
      </c>
      <c r="F13" s="154">
        <v>1.0416666666666666E-2</v>
      </c>
      <c r="G13" s="154">
        <f>H12+E13</f>
        <v>0.49375000000000002</v>
      </c>
      <c r="H13" s="160">
        <f>(G13+F13)</f>
        <v>0.50416666666666665</v>
      </c>
      <c r="I13" s="161"/>
      <c r="J13" s="119"/>
    </row>
    <row r="14" spans="1:10" x14ac:dyDescent="0.2">
      <c r="A14" s="158"/>
      <c r="B14" s="159" t="s">
        <v>143</v>
      </c>
      <c r="C14" s="116">
        <v>95.4</v>
      </c>
      <c r="D14" s="152">
        <f t="shared" si="0"/>
        <v>3.5</v>
      </c>
      <c r="E14" s="153" t="str">
        <f t="shared" si="1"/>
        <v>0:45</v>
      </c>
      <c r="F14" s="154">
        <v>1.3888888888888888E-2</v>
      </c>
      <c r="G14" s="154">
        <f>(H13+E14)</f>
        <v>0.53541666666666665</v>
      </c>
      <c r="H14" s="160">
        <f>(G14+F14)</f>
        <v>0.54930555555555549</v>
      </c>
      <c r="I14" s="161" t="s">
        <v>147</v>
      </c>
      <c r="J14" s="119"/>
    </row>
    <row r="15" spans="1:10" x14ac:dyDescent="0.2">
      <c r="A15" s="158" t="s">
        <v>144</v>
      </c>
      <c r="B15" s="159" t="s">
        <v>146</v>
      </c>
      <c r="C15" s="116">
        <v>92.8</v>
      </c>
      <c r="D15" s="152">
        <f t="shared" si="0"/>
        <v>2.6000000000000085</v>
      </c>
      <c r="E15" s="153" t="str">
        <f t="shared" si="1"/>
        <v>0:34</v>
      </c>
      <c r="F15" s="154">
        <v>1.3888888888888888E-2</v>
      </c>
      <c r="G15" s="154">
        <f>(H14+E15)</f>
        <v>0.57291666666666663</v>
      </c>
      <c r="H15" s="160">
        <f>(G15+F15)</f>
        <v>0.58680555555555547</v>
      </c>
      <c r="I15" s="161"/>
      <c r="J15" s="119"/>
    </row>
    <row r="16" spans="1:10" x14ac:dyDescent="0.2">
      <c r="A16" s="158"/>
      <c r="B16" s="159" t="s">
        <v>378</v>
      </c>
      <c r="C16" s="116">
        <v>92.3</v>
      </c>
      <c r="D16" s="152">
        <f t="shared" si="0"/>
        <v>0.5</v>
      </c>
      <c r="E16" s="153" t="str">
        <f t="shared" si="1"/>
        <v>0:06</v>
      </c>
      <c r="F16" s="154">
        <v>1.0416666666666666E-2</v>
      </c>
      <c r="G16" s="154">
        <f>(H15+E16)</f>
        <v>0.59097222222222212</v>
      </c>
      <c r="H16" s="160">
        <f>(G16+F16)</f>
        <v>0.60138888888888875</v>
      </c>
      <c r="I16" s="161"/>
      <c r="J16" s="119"/>
    </row>
    <row r="17" spans="1:10" x14ac:dyDescent="0.2">
      <c r="A17" s="158"/>
      <c r="B17" s="164" t="s">
        <v>379</v>
      </c>
      <c r="C17" s="152">
        <v>89.5</v>
      </c>
      <c r="D17" s="152">
        <f t="shared" si="0"/>
        <v>2.7999999999999972</v>
      </c>
      <c r="E17" s="153" t="str">
        <f t="shared" si="1"/>
        <v>0:36</v>
      </c>
      <c r="F17" s="154">
        <v>2.0833333333333332E-2</v>
      </c>
      <c r="G17" s="154">
        <f>(H16+E17)</f>
        <v>0.62638888888888877</v>
      </c>
      <c r="H17" s="160">
        <f>(G17+F17)</f>
        <v>0.64722222222222214</v>
      </c>
      <c r="I17" s="161"/>
      <c r="J17" s="119"/>
    </row>
    <row r="18" spans="1:10" ht="13.5" thickBot="1" x14ac:dyDescent="0.25">
      <c r="A18" s="158" t="s">
        <v>144</v>
      </c>
      <c r="B18" s="165" t="s">
        <v>150</v>
      </c>
      <c r="C18" s="116">
        <v>87.5</v>
      </c>
      <c r="D18" s="152">
        <f t="shared" si="0"/>
        <v>2</v>
      </c>
      <c r="E18" s="153" t="str">
        <f t="shared" si="1"/>
        <v>0:26</v>
      </c>
      <c r="F18" s="116"/>
      <c r="G18" s="154">
        <f>(H17+E18)</f>
        <v>0.66527777777777775</v>
      </c>
      <c r="H18" s="155"/>
      <c r="I18" s="166"/>
      <c r="J18" s="307">
        <v>0.41111111111111115</v>
      </c>
    </row>
    <row r="19" spans="1:10" ht="13.5" thickBot="1" x14ac:dyDescent="0.25">
      <c r="A19" s="130" t="s">
        <v>395</v>
      </c>
      <c r="B19" s="128"/>
      <c r="C19" s="131"/>
      <c r="D19" s="144">
        <f>SUM(D20:D24)</f>
        <v>14.299999999999997</v>
      </c>
      <c r="E19" s="128"/>
      <c r="F19" s="131"/>
      <c r="G19" s="132"/>
      <c r="H19" s="133"/>
      <c r="I19" s="308"/>
      <c r="J19" s="309"/>
    </row>
    <row r="20" spans="1:10" x14ac:dyDescent="0.2">
      <c r="A20" s="158" t="s">
        <v>144</v>
      </c>
      <c r="B20" s="165" t="s">
        <v>150</v>
      </c>
      <c r="C20" s="116">
        <v>87.5</v>
      </c>
      <c r="D20" s="116"/>
      <c r="E20" s="116"/>
      <c r="F20" s="116"/>
      <c r="G20" s="116"/>
      <c r="H20" s="155">
        <v>0.43402777777777773</v>
      </c>
      <c r="I20" s="148"/>
      <c r="J20" s="149">
        <v>0.42708333333333331</v>
      </c>
    </row>
    <row r="21" spans="1:10" x14ac:dyDescent="0.2">
      <c r="A21" s="158"/>
      <c r="B21" s="165" t="s">
        <v>151</v>
      </c>
      <c r="C21" s="116">
        <v>82.5</v>
      </c>
      <c r="D21" s="152">
        <f>(C20-C21)</f>
        <v>5</v>
      </c>
      <c r="E21" s="153" t="str">
        <f>TEXT(D21/$B$4,"h:mm")</f>
        <v>1:05</v>
      </c>
      <c r="F21" s="154">
        <v>0.1388888888888889</v>
      </c>
      <c r="G21" s="154">
        <f>H20+E21</f>
        <v>0.47916666666666663</v>
      </c>
      <c r="H21" s="160">
        <f>(G21+F21)</f>
        <v>0.61805555555555558</v>
      </c>
      <c r="I21" s="114"/>
      <c r="J21" s="119"/>
    </row>
    <row r="22" spans="1:10" x14ac:dyDescent="0.2">
      <c r="A22" s="114"/>
      <c r="B22" s="164" t="s">
        <v>380</v>
      </c>
      <c r="C22" s="152">
        <v>82.3</v>
      </c>
      <c r="D22" s="152">
        <f>(C21-C22)</f>
        <v>0.20000000000000284</v>
      </c>
      <c r="E22" s="153" t="str">
        <f>TEXT(D22/$B$4,"h:mm")</f>
        <v>0:02</v>
      </c>
      <c r="F22" s="154">
        <v>6.9444444444444441E-3</v>
      </c>
      <c r="G22" s="154">
        <f>H21+E22</f>
        <v>0.61944444444444446</v>
      </c>
      <c r="H22" s="160">
        <f>(G22+F22)</f>
        <v>0.62638888888888888</v>
      </c>
      <c r="I22" s="161" t="s">
        <v>67</v>
      </c>
      <c r="J22" s="119"/>
    </row>
    <row r="23" spans="1:10" x14ac:dyDescent="0.2">
      <c r="A23" s="114"/>
      <c r="B23" s="164" t="s">
        <v>381</v>
      </c>
      <c r="C23" s="152">
        <v>75.2</v>
      </c>
      <c r="D23" s="152">
        <f>(C22-C23)</f>
        <v>7.0999999999999943</v>
      </c>
      <c r="E23" s="153" t="str">
        <f>TEXT(D23/$B$4,"h:mm")</f>
        <v>1:32</v>
      </c>
      <c r="F23" s="154">
        <v>6.9444444444444441E-3</v>
      </c>
      <c r="G23" s="154">
        <f>H22+E23</f>
        <v>0.69027777777777777</v>
      </c>
      <c r="H23" s="160">
        <f>(G23+F23)</f>
        <v>0.69722222222222219</v>
      </c>
      <c r="I23" s="114"/>
      <c r="J23" s="119"/>
    </row>
    <row r="24" spans="1:10" ht="13.5" thickBot="1" x14ac:dyDescent="0.25">
      <c r="A24" s="114" t="s">
        <v>157</v>
      </c>
      <c r="B24" s="116" t="s">
        <v>158</v>
      </c>
      <c r="C24" s="152">
        <v>73.2</v>
      </c>
      <c r="D24" s="152">
        <f>(C23-C24)</f>
        <v>2</v>
      </c>
      <c r="E24" s="153" t="str">
        <f>TEXT(D24/$B$4,"h:mm")</f>
        <v>0:26</v>
      </c>
      <c r="F24" s="154"/>
      <c r="G24" s="154">
        <f>H23+E24</f>
        <v>0.71527777777777779</v>
      </c>
      <c r="H24" s="160"/>
      <c r="I24" s="121"/>
      <c r="J24" s="307">
        <v>0.41666666666666669</v>
      </c>
    </row>
    <row r="25" spans="1:10" ht="13.5" thickBot="1" x14ac:dyDescent="0.25">
      <c r="A25" s="130" t="s">
        <v>396</v>
      </c>
      <c r="B25" s="128"/>
      <c r="C25" s="131"/>
      <c r="D25" s="144">
        <f>SUM(D26:D36)</f>
        <v>11.900000000000006</v>
      </c>
      <c r="E25" s="128"/>
      <c r="F25" s="131"/>
      <c r="G25" s="132"/>
      <c r="H25" s="133"/>
      <c r="I25" s="308"/>
      <c r="J25" s="309"/>
    </row>
    <row r="26" spans="1:10" x14ac:dyDescent="0.2">
      <c r="A26" s="114" t="s">
        <v>157</v>
      </c>
      <c r="B26" s="116" t="s">
        <v>158</v>
      </c>
      <c r="C26" s="152">
        <v>73.2</v>
      </c>
      <c r="D26" s="116"/>
      <c r="E26" s="116"/>
      <c r="F26" s="116"/>
      <c r="G26" s="116"/>
      <c r="H26" s="155">
        <v>0.45833333333333331</v>
      </c>
      <c r="I26" s="310">
        <v>0.40625</v>
      </c>
      <c r="J26" s="149">
        <v>0.4597222222222222</v>
      </c>
    </row>
    <row r="27" spans="1:10" x14ac:dyDescent="0.2">
      <c r="A27" s="114"/>
      <c r="B27" s="164" t="s">
        <v>382</v>
      </c>
      <c r="C27" s="152">
        <v>73.099999999999994</v>
      </c>
      <c r="D27" s="152">
        <f t="shared" ref="D27:D36" si="2">(C26-C27)</f>
        <v>0.10000000000000853</v>
      </c>
      <c r="E27" s="153" t="str">
        <f>TEXT(D27/$B$3,"h:mm")</f>
        <v>0:01</v>
      </c>
      <c r="F27" s="154">
        <v>6.9444444444444441E-3</v>
      </c>
      <c r="G27" s="154">
        <f>(H26+E27)</f>
        <v>0.45902777777777776</v>
      </c>
      <c r="H27" s="160">
        <f t="shared" ref="H27:H35" si="3">(G27+F27)</f>
        <v>0.46597222222222218</v>
      </c>
      <c r="I27" s="161"/>
      <c r="J27" s="163"/>
    </row>
    <row r="28" spans="1:10" x14ac:dyDescent="0.2">
      <c r="A28" s="158"/>
      <c r="B28" s="159" t="s">
        <v>383</v>
      </c>
      <c r="C28" s="152">
        <v>72.2</v>
      </c>
      <c r="D28" s="152">
        <f t="shared" si="2"/>
        <v>0.89999999999999147</v>
      </c>
      <c r="E28" s="153" t="str">
        <f t="shared" ref="E28:E36" si="4">TEXT(D28/$B$3,"h:mm")</f>
        <v>0:14</v>
      </c>
      <c r="F28" s="154">
        <v>6.9444444444444441E-3</v>
      </c>
      <c r="G28" s="154">
        <f t="shared" ref="G28:G35" si="5">(H27+E28)</f>
        <v>0.47569444444444442</v>
      </c>
      <c r="H28" s="160">
        <f t="shared" si="3"/>
        <v>0.48263888888888884</v>
      </c>
      <c r="I28" s="161"/>
      <c r="J28" s="163"/>
    </row>
    <row r="29" spans="1:10" x14ac:dyDescent="0.2">
      <c r="A29" s="158"/>
      <c r="B29" s="159" t="s">
        <v>384</v>
      </c>
      <c r="C29" s="152">
        <v>71.2</v>
      </c>
      <c r="D29" s="152">
        <f t="shared" si="2"/>
        <v>1</v>
      </c>
      <c r="E29" s="153" t="str">
        <f t="shared" si="4"/>
        <v>0:16</v>
      </c>
      <c r="F29" s="154">
        <v>6.9444444444444441E-3</v>
      </c>
      <c r="G29" s="154">
        <f t="shared" si="5"/>
        <v>0.49374999999999997</v>
      </c>
      <c r="H29" s="160">
        <f t="shared" si="3"/>
        <v>0.50069444444444444</v>
      </c>
      <c r="I29" s="161"/>
      <c r="J29" s="163"/>
    </row>
    <row r="30" spans="1:10" x14ac:dyDescent="0.2">
      <c r="A30" s="158"/>
      <c r="B30" s="159" t="s">
        <v>385</v>
      </c>
      <c r="C30" s="152">
        <v>70.8</v>
      </c>
      <c r="D30" s="152">
        <f t="shared" si="2"/>
        <v>0.40000000000000568</v>
      </c>
      <c r="E30" s="153" t="str">
        <f t="shared" si="4"/>
        <v>0:06</v>
      </c>
      <c r="F30" s="154">
        <v>1.0416666666666666E-2</v>
      </c>
      <c r="G30" s="154">
        <f t="shared" si="5"/>
        <v>0.50486111111111109</v>
      </c>
      <c r="H30" s="160">
        <f t="shared" si="3"/>
        <v>0.51527777777777772</v>
      </c>
      <c r="I30" s="161"/>
      <c r="J30" s="163"/>
    </row>
    <row r="31" spans="1:10" x14ac:dyDescent="0.2">
      <c r="A31" s="158"/>
      <c r="B31" s="159" t="s">
        <v>164</v>
      </c>
      <c r="C31" s="152">
        <v>68.2</v>
      </c>
      <c r="D31" s="152">
        <f t="shared" si="2"/>
        <v>2.5999999999999943</v>
      </c>
      <c r="E31" s="153" t="str">
        <f t="shared" si="4"/>
        <v>0:41</v>
      </c>
      <c r="F31" s="154">
        <v>6.9444444444444441E-3</v>
      </c>
      <c r="G31" s="154">
        <f t="shared" si="5"/>
        <v>0.54374999999999996</v>
      </c>
      <c r="H31" s="160">
        <f t="shared" si="3"/>
        <v>0.55069444444444438</v>
      </c>
      <c r="I31" s="161"/>
      <c r="J31" s="163"/>
    </row>
    <row r="32" spans="1:10" x14ac:dyDescent="0.2">
      <c r="A32" s="158"/>
      <c r="B32" s="165" t="s">
        <v>386</v>
      </c>
      <c r="C32" s="152">
        <v>67.599999999999994</v>
      </c>
      <c r="D32" s="152">
        <f t="shared" si="2"/>
        <v>0.60000000000000853</v>
      </c>
      <c r="E32" s="153" t="str">
        <f t="shared" si="4"/>
        <v>0:09</v>
      </c>
      <c r="F32" s="154">
        <v>6.25E-2</v>
      </c>
      <c r="G32" s="154">
        <f t="shared" si="5"/>
        <v>0.55694444444444435</v>
      </c>
      <c r="H32" s="160">
        <f t="shared" si="3"/>
        <v>0.61944444444444435</v>
      </c>
      <c r="I32" s="161" t="s">
        <v>191</v>
      </c>
      <c r="J32" s="163" t="s">
        <v>147</v>
      </c>
    </row>
    <row r="33" spans="1:10" x14ac:dyDescent="0.2">
      <c r="A33" s="158"/>
      <c r="B33" s="159" t="s">
        <v>387</v>
      </c>
      <c r="C33" s="152">
        <v>65.3</v>
      </c>
      <c r="D33" s="152">
        <f t="shared" si="2"/>
        <v>2.2999999999999972</v>
      </c>
      <c r="E33" s="153" t="str">
        <f t="shared" si="4"/>
        <v>0:36</v>
      </c>
      <c r="F33" s="154">
        <v>6.9444444444444441E-3</v>
      </c>
      <c r="G33" s="154">
        <f t="shared" si="5"/>
        <v>0.64444444444444438</v>
      </c>
      <c r="H33" s="160">
        <f t="shared" si="3"/>
        <v>0.6513888888888888</v>
      </c>
      <c r="I33" s="161"/>
      <c r="J33" s="163"/>
    </row>
    <row r="34" spans="1:10" x14ac:dyDescent="0.2">
      <c r="A34" s="158"/>
      <c r="B34" s="159" t="s">
        <v>388</v>
      </c>
      <c r="C34" s="152">
        <v>64.2</v>
      </c>
      <c r="D34" s="152">
        <f t="shared" si="2"/>
        <v>1.0999999999999943</v>
      </c>
      <c r="E34" s="153" t="str">
        <f t="shared" si="4"/>
        <v>0:17</v>
      </c>
      <c r="F34" s="154">
        <v>1.0416666666666666E-2</v>
      </c>
      <c r="G34" s="154">
        <f t="shared" si="5"/>
        <v>0.66319444444444431</v>
      </c>
      <c r="H34" s="160">
        <f t="shared" si="3"/>
        <v>0.67361111111111094</v>
      </c>
      <c r="I34" s="161"/>
      <c r="J34" s="163"/>
    </row>
    <row r="35" spans="1:10" x14ac:dyDescent="0.2">
      <c r="A35" s="158"/>
      <c r="B35" s="159" t="s">
        <v>171</v>
      </c>
      <c r="C35" s="152">
        <v>61.4</v>
      </c>
      <c r="D35" s="152">
        <f t="shared" si="2"/>
        <v>2.8000000000000043</v>
      </c>
      <c r="E35" s="153" t="str">
        <f t="shared" si="4"/>
        <v>0:44</v>
      </c>
      <c r="F35" s="154">
        <v>1.0416666666666666E-2</v>
      </c>
      <c r="G35" s="154">
        <f t="shared" si="5"/>
        <v>0.7041666666666665</v>
      </c>
      <c r="H35" s="160">
        <f t="shared" si="3"/>
        <v>0.71458333333333313</v>
      </c>
      <c r="I35" s="161"/>
      <c r="J35" s="163"/>
    </row>
    <row r="36" spans="1:10" ht="13.5" thickBot="1" x14ac:dyDescent="0.25">
      <c r="A36" s="158" t="s">
        <v>171</v>
      </c>
      <c r="B36" s="165" t="s">
        <v>172</v>
      </c>
      <c r="C36" s="152">
        <v>61.3</v>
      </c>
      <c r="D36" s="152">
        <f t="shared" si="2"/>
        <v>0.10000000000000142</v>
      </c>
      <c r="E36" s="153" t="str">
        <f t="shared" si="4"/>
        <v>0:01</v>
      </c>
      <c r="F36" s="154"/>
      <c r="G36" s="154">
        <f>(H35+E36)</f>
        <v>0.71527777777777757</v>
      </c>
      <c r="H36" s="160"/>
      <c r="I36" s="161"/>
      <c r="J36" s="163"/>
    </row>
    <row r="37" spans="1:10" ht="13.5" thickBot="1" x14ac:dyDescent="0.25">
      <c r="A37" s="130" t="s">
        <v>397</v>
      </c>
      <c r="B37" s="128"/>
      <c r="C37" s="131"/>
      <c r="D37" s="144">
        <f>SUM(D38:D49)</f>
        <v>6.5</v>
      </c>
      <c r="E37" s="128"/>
      <c r="F37" s="131"/>
      <c r="G37" s="132"/>
      <c r="H37" s="133"/>
      <c r="I37" s="311">
        <v>0.41666666666666669</v>
      </c>
      <c r="J37" s="307">
        <v>0.4513888888888889</v>
      </c>
    </row>
    <row r="38" spans="1:10" x14ac:dyDescent="0.2">
      <c r="A38" s="158" t="s">
        <v>171</v>
      </c>
      <c r="B38" s="165" t="s">
        <v>172</v>
      </c>
      <c r="C38" s="152">
        <v>61.3</v>
      </c>
      <c r="D38" s="116"/>
      <c r="E38" s="116"/>
      <c r="F38" s="116"/>
      <c r="G38" s="116"/>
      <c r="H38" s="155">
        <v>0.41666666666666669</v>
      </c>
      <c r="I38" s="161" t="s">
        <v>399</v>
      </c>
      <c r="J38" s="157"/>
    </row>
    <row r="39" spans="1:10" ht="13.5" thickBot="1" x14ac:dyDescent="0.25">
      <c r="A39" s="158" t="s">
        <v>174</v>
      </c>
      <c r="B39" s="165"/>
      <c r="C39" s="152">
        <v>54.8</v>
      </c>
      <c r="D39" s="152">
        <f>(C38-C39)</f>
        <v>6.5</v>
      </c>
      <c r="E39" s="153" t="str">
        <f>TEXT(D39/$B$4,"h:mm")</f>
        <v>1:25</v>
      </c>
      <c r="F39" s="154"/>
      <c r="G39" s="154">
        <f>(H38+E39)</f>
        <v>0.47569444444444448</v>
      </c>
      <c r="H39" s="160"/>
      <c r="I39" s="121"/>
      <c r="J39" s="307"/>
    </row>
    <row r="40" spans="1:10" ht="13.5" thickBot="1" x14ac:dyDescent="0.25">
      <c r="A40" s="179"/>
      <c r="B40" s="180"/>
      <c r="C40" s="181"/>
      <c r="D40" s="181"/>
      <c r="E40" s="182"/>
      <c r="F40" s="183"/>
      <c r="G40" s="183"/>
      <c r="H40" s="149"/>
    </row>
    <row r="41" spans="1:10" ht="13.5" thickBot="1" x14ac:dyDescent="0.25">
      <c r="A41" s="185"/>
      <c r="B41" s="127" t="s">
        <v>121</v>
      </c>
      <c r="C41" s="127" t="s">
        <v>122</v>
      </c>
      <c r="D41" s="128"/>
      <c r="E41" s="127"/>
      <c r="F41" s="127" t="s">
        <v>123</v>
      </c>
      <c r="G41" s="127" t="s">
        <v>124</v>
      </c>
      <c r="H41" s="129"/>
    </row>
    <row r="42" spans="1:10" x14ac:dyDescent="0.2">
      <c r="A42" s="148" t="s">
        <v>67</v>
      </c>
      <c r="B42" s="180" t="s">
        <v>174</v>
      </c>
      <c r="C42" s="186" t="s">
        <v>126</v>
      </c>
      <c r="D42" s="187"/>
      <c r="E42" s="182"/>
      <c r="F42" s="183">
        <v>0.5625</v>
      </c>
      <c r="G42" s="183">
        <v>0.72916666666666663</v>
      </c>
      <c r="H42" s="149"/>
    </row>
    <row r="43" spans="1:10" ht="13.5" thickBot="1" x14ac:dyDescent="0.25">
      <c r="A43" s="121"/>
      <c r="B43" s="123"/>
      <c r="C43" s="123"/>
      <c r="D43" s="123"/>
      <c r="E43" s="123"/>
      <c r="F43" s="123"/>
      <c r="G43" s="123"/>
      <c r="H43" s="125"/>
    </row>
    <row r="44" spans="1:10" ht="13.5" thickBot="1" x14ac:dyDescent="0.25">
      <c r="A44" s="126" t="s">
        <v>120</v>
      </c>
      <c r="B44" s="127" t="s">
        <v>175</v>
      </c>
      <c r="C44" s="127"/>
      <c r="D44" s="128"/>
      <c r="E44" s="127" t="s">
        <v>134</v>
      </c>
      <c r="F44" s="127" t="s">
        <v>123</v>
      </c>
      <c r="G44" s="127" t="s">
        <v>124</v>
      </c>
      <c r="H44" s="129"/>
    </row>
    <row r="45" spans="1:10" x14ac:dyDescent="0.2">
      <c r="A45" s="188" t="s">
        <v>176</v>
      </c>
      <c r="B45" s="189" t="s">
        <v>126</v>
      </c>
      <c r="C45" s="190" t="s">
        <v>376</v>
      </c>
      <c r="D45" s="190"/>
      <c r="E45" s="191"/>
      <c r="F45" s="192">
        <f>F7</f>
        <v>0.5625</v>
      </c>
      <c r="G45" s="192">
        <f>G7</f>
        <v>0.72916666666666663</v>
      </c>
      <c r="H45" s="193"/>
    </row>
    <row r="46" spans="1:10" x14ac:dyDescent="0.2">
      <c r="A46" s="188" t="s">
        <v>178</v>
      </c>
      <c r="B46" s="189" t="s">
        <v>376</v>
      </c>
      <c r="C46" s="190" t="s">
        <v>144</v>
      </c>
      <c r="D46" s="190"/>
      <c r="E46" s="191">
        <f>D10</f>
        <v>14.200000000000003</v>
      </c>
      <c r="F46" s="192">
        <f>H12</f>
        <v>0.46875</v>
      </c>
      <c r="G46" s="192">
        <f>G18</f>
        <v>0.66527777777777775</v>
      </c>
      <c r="H46" s="193"/>
    </row>
    <row r="47" spans="1:10" x14ac:dyDescent="0.2">
      <c r="A47" s="188" t="s">
        <v>179</v>
      </c>
      <c r="B47" s="190" t="s">
        <v>144</v>
      </c>
      <c r="C47" s="190" t="s">
        <v>157</v>
      </c>
      <c r="D47" s="190"/>
      <c r="E47" s="191">
        <f>D19</f>
        <v>14.299999999999997</v>
      </c>
      <c r="F47" s="192">
        <f>H20</f>
        <v>0.43402777777777773</v>
      </c>
      <c r="G47" s="192">
        <f>G24</f>
        <v>0.71527777777777779</v>
      </c>
      <c r="H47" s="193"/>
    </row>
    <row r="48" spans="1:10" x14ac:dyDescent="0.2">
      <c r="A48" s="188" t="s">
        <v>180</v>
      </c>
      <c r="B48" s="190" t="s">
        <v>157</v>
      </c>
      <c r="C48" s="190" t="s">
        <v>171</v>
      </c>
      <c r="D48" s="190"/>
      <c r="E48" s="191">
        <f>D25</f>
        <v>11.900000000000006</v>
      </c>
      <c r="F48" s="192">
        <f>H26</f>
        <v>0.45833333333333331</v>
      </c>
      <c r="G48" s="192">
        <f>G36</f>
        <v>0.71527777777777757</v>
      </c>
      <c r="H48" s="193"/>
    </row>
    <row r="49" spans="1:8" x14ac:dyDescent="0.2">
      <c r="A49" s="188" t="s">
        <v>181</v>
      </c>
      <c r="B49" s="190" t="s">
        <v>171</v>
      </c>
      <c r="C49" s="190" t="s">
        <v>174</v>
      </c>
      <c r="D49" s="190"/>
      <c r="E49" s="191">
        <f>D37</f>
        <v>6.5</v>
      </c>
      <c r="F49" s="192">
        <f>H38</f>
        <v>0.41666666666666669</v>
      </c>
      <c r="G49" s="192">
        <f>G39</f>
        <v>0.47569444444444448</v>
      </c>
      <c r="H49" s="193"/>
    </row>
    <row r="50" spans="1:8" x14ac:dyDescent="0.2">
      <c r="A50" s="188"/>
      <c r="B50" s="190"/>
      <c r="C50" s="190"/>
      <c r="D50" s="190"/>
      <c r="E50" s="191"/>
      <c r="F50" s="192"/>
      <c r="G50" s="192"/>
      <c r="H50" s="193"/>
    </row>
    <row r="51" spans="1:8" x14ac:dyDescent="0.2">
      <c r="A51" s="188"/>
      <c r="B51" s="190"/>
      <c r="C51" s="194" t="s">
        <v>101</v>
      </c>
      <c r="D51" s="190"/>
      <c r="E51" s="195">
        <f>SUM(E46:E49)</f>
        <v>46.900000000000006</v>
      </c>
      <c r="F51" s="190" t="s">
        <v>134</v>
      </c>
      <c r="G51" s="190"/>
      <c r="H51" s="193"/>
    </row>
    <row r="52" spans="1:8" x14ac:dyDescent="0.2">
      <c r="A52" s="188"/>
      <c r="B52" s="190"/>
      <c r="C52" s="194" t="s">
        <v>182</v>
      </c>
      <c r="D52" s="190"/>
      <c r="E52" s="195">
        <f>E51/4</f>
        <v>11.725000000000001</v>
      </c>
      <c r="F52" s="190" t="s">
        <v>134</v>
      </c>
      <c r="G52" s="190"/>
      <c r="H52" s="193"/>
    </row>
    <row r="53" spans="1:8" x14ac:dyDescent="0.2">
      <c r="A53" s="188"/>
      <c r="B53" s="190"/>
      <c r="C53" s="190" t="s">
        <v>183</v>
      </c>
      <c r="D53" s="190"/>
      <c r="E53" s="190">
        <v>15</v>
      </c>
      <c r="F53" s="190"/>
      <c r="G53" s="190"/>
      <c r="H53" s="193"/>
    </row>
    <row r="54" spans="1:8" ht="13.5" thickBot="1" x14ac:dyDescent="0.25">
      <c r="A54" s="196"/>
      <c r="B54" s="197"/>
      <c r="C54" s="197" t="s">
        <v>184</v>
      </c>
      <c r="D54" s="197"/>
      <c r="E54" s="198">
        <f>E51/E53</f>
        <v>3.1266666666666669</v>
      </c>
      <c r="F54" s="197"/>
      <c r="G54" s="197"/>
      <c r="H54" s="199"/>
    </row>
    <row r="55" spans="1:8" x14ac:dyDescent="0.2">
      <c r="A55" s="200"/>
      <c r="B55" s="200"/>
      <c r="C55" s="200"/>
      <c r="D55" s="200"/>
      <c r="E55" s="200"/>
      <c r="F55" s="200"/>
      <c r="G55" s="200"/>
      <c r="H55" s="200"/>
    </row>
  </sheetData>
  <mergeCells count="5">
    <mergeCell ref="A8:A9"/>
    <mergeCell ref="B8:B9"/>
    <mergeCell ref="E8:F8"/>
    <mergeCell ref="G8:H8"/>
    <mergeCell ref="I8:J8"/>
  </mergeCells>
  <pageMargins left="0.78740157480314965" right="0.78740157480314965" top="0.98425196850393704" bottom="0.98425196850393704" header="0.51181102362204722" footer="0.51181102362204722"/>
  <pageSetup paperSize="9" scale="74"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workbookViewId="0">
      <pane ySplit="10" topLeftCell="A11" activePane="bottomLeft" state="frozen"/>
      <selection pane="bottomLeft" activeCell="L22" sqref="L22"/>
    </sheetView>
  </sheetViews>
  <sheetFormatPr defaultRowHeight="12.75" x14ac:dyDescent="0.2"/>
  <cols>
    <col min="1" max="1" width="15.28515625" style="120" customWidth="1"/>
    <col min="2" max="2" width="31.140625" style="120" customWidth="1"/>
    <col min="3" max="3" width="10.140625" style="120" customWidth="1"/>
    <col min="4" max="4" width="7.85546875" style="120" customWidth="1"/>
    <col min="5" max="5" width="7.42578125" style="120" customWidth="1"/>
    <col min="6" max="6" width="7.7109375" style="120" customWidth="1"/>
    <col min="7" max="7" width="8.42578125" style="120" customWidth="1"/>
    <col min="8" max="8" width="9.140625" style="120" customWidth="1"/>
    <col min="9" max="9" width="19.140625" style="120" customWidth="1"/>
    <col min="10" max="10" width="17.5703125" style="120" customWidth="1"/>
    <col min="11" max="256" width="9.140625" style="120"/>
    <col min="257" max="257" width="15.28515625" style="120" customWidth="1"/>
    <col min="258" max="258" width="31.140625" style="120" customWidth="1"/>
    <col min="259" max="259" width="10.140625" style="120" customWidth="1"/>
    <col min="260" max="260" width="7.85546875" style="120" customWidth="1"/>
    <col min="261" max="261" width="7.42578125" style="120" customWidth="1"/>
    <col min="262" max="262" width="7.7109375" style="120" customWidth="1"/>
    <col min="263" max="263" width="8.42578125" style="120" customWidth="1"/>
    <col min="264" max="264" width="9.140625" style="120" customWidth="1"/>
    <col min="265" max="265" width="19.140625" style="120" customWidth="1"/>
    <col min="266" max="266" width="17.5703125" style="120" customWidth="1"/>
    <col min="267" max="512" width="9.140625" style="120"/>
    <col min="513" max="513" width="15.28515625" style="120" customWidth="1"/>
    <col min="514" max="514" width="31.140625" style="120" customWidth="1"/>
    <col min="515" max="515" width="10.140625" style="120" customWidth="1"/>
    <col min="516" max="516" width="7.85546875" style="120" customWidth="1"/>
    <col min="517" max="517" width="7.42578125" style="120" customWidth="1"/>
    <col min="518" max="518" width="7.7109375" style="120" customWidth="1"/>
    <col min="519" max="519" width="8.42578125" style="120" customWidth="1"/>
    <col min="520" max="520" width="9.140625" style="120" customWidth="1"/>
    <col min="521" max="521" width="19.140625" style="120" customWidth="1"/>
    <col min="522" max="522" width="17.5703125" style="120" customWidth="1"/>
    <col min="523" max="768" width="9.140625" style="120"/>
    <col min="769" max="769" width="15.28515625" style="120" customWidth="1"/>
    <col min="770" max="770" width="31.140625" style="120" customWidth="1"/>
    <col min="771" max="771" width="10.140625" style="120" customWidth="1"/>
    <col min="772" max="772" width="7.85546875" style="120" customWidth="1"/>
    <col min="773" max="773" width="7.42578125" style="120" customWidth="1"/>
    <col min="774" max="774" width="7.7109375" style="120" customWidth="1"/>
    <col min="775" max="775" width="8.42578125" style="120" customWidth="1"/>
    <col min="776" max="776" width="9.140625" style="120" customWidth="1"/>
    <col min="777" max="777" width="19.140625" style="120" customWidth="1"/>
    <col min="778" max="778" width="17.5703125" style="120" customWidth="1"/>
    <col min="779" max="1024" width="9.140625" style="120"/>
    <col min="1025" max="1025" width="15.28515625" style="120" customWidth="1"/>
    <col min="1026" max="1026" width="31.140625" style="120" customWidth="1"/>
    <col min="1027" max="1027" width="10.140625" style="120" customWidth="1"/>
    <col min="1028" max="1028" width="7.85546875" style="120" customWidth="1"/>
    <col min="1029" max="1029" width="7.42578125" style="120" customWidth="1"/>
    <col min="1030" max="1030" width="7.7109375" style="120" customWidth="1"/>
    <col min="1031" max="1031" width="8.42578125" style="120" customWidth="1"/>
    <col min="1032" max="1032" width="9.140625" style="120" customWidth="1"/>
    <col min="1033" max="1033" width="19.140625" style="120" customWidth="1"/>
    <col min="1034" max="1034" width="17.5703125" style="120" customWidth="1"/>
    <col min="1035" max="1280" width="9.140625" style="120"/>
    <col min="1281" max="1281" width="15.28515625" style="120" customWidth="1"/>
    <col min="1282" max="1282" width="31.140625" style="120" customWidth="1"/>
    <col min="1283" max="1283" width="10.140625" style="120" customWidth="1"/>
    <col min="1284" max="1284" width="7.85546875" style="120" customWidth="1"/>
    <col min="1285" max="1285" width="7.42578125" style="120" customWidth="1"/>
    <col min="1286" max="1286" width="7.7109375" style="120" customWidth="1"/>
    <col min="1287" max="1287" width="8.42578125" style="120" customWidth="1"/>
    <col min="1288" max="1288" width="9.140625" style="120" customWidth="1"/>
    <col min="1289" max="1289" width="19.140625" style="120" customWidth="1"/>
    <col min="1290" max="1290" width="17.5703125" style="120" customWidth="1"/>
    <col min="1291" max="1536" width="9.140625" style="120"/>
    <col min="1537" max="1537" width="15.28515625" style="120" customWidth="1"/>
    <col min="1538" max="1538" width="31.140625" style="120" customWidth="1"/>
    <col min="1539" max="1539" width="10.140625" style="120" customWidth="1"/>
    <col min="1540" max="1540" width="7.85546875" style="120" customWidth="1"/>
    <col min="1541" max="1541" width="7.42578125" style="120" customWidth="1"/>
    <col min="1542" max="1542" width="7.7109375" style="120" customWidth="1"/>
    <col min="1543" max="1543" width="8.42578125" style="120" customWidth="1"/>
    <col min="1544" max="1544" width="9.140625" style="120" customWidth="1"/>
    <col min="1545" max="1545" width="19.140625" style="120" customWidth="1"/>
    <col min="1546" max="1546" width="17.5703125" style="120" customWidth="1"/>
    <col min="1547" max="1792" width="9.140625" style="120"/>
    <col min="1793" max="1793" width="15.28515625" style="120" customWidth="1"/>
    <col min="1794" max="1794" width="31.140625" style="120" customWidth="1"/>
    <col min="1795" max="1795" width="10.140625" style="120" customWidth="1"/>
    <col min="1796" max="1796" width="7.85546875" style="120" customWidth="1"/>
    <col min="1797" max="1797" width="7.42578125" style="120" customWidth="1"/>
    <col min="1798" max="1798" width="7.7109375" style="120" customWidth="1"/>
    <col min="1799" max="1799" width="8.42578125" style="120" customWidth="1"/>
    <col min="1800" max="1800" width="9.140625" style="120" customWidth="1"/>
    <col min="1801" max="1801" width="19.140625" style="120" customWidth="1"/>
    <col min="1802" max="1802" width="17.5703125" style="120" customWidth="1"/>
    <col min="1803" max="2048" width="9.140625" style="120"/>
    <col min="2049" max="2049" width="15.28515625" style="120" customWidth="1"/>
    <col min="2050" max="2050" width="31.140625" style="120" customWidth="1"/>
    <col min="2051" max="2051" width="10.140625" style="120" customWidth="1"/>
    <col min="2052" max="2052" width="7.85546875" style="120" customWidth="1"/>
    <col min="2053" max="2053" width="7.42578125" style="120" customWidth="1"/>
    <col min="2054" max="2054" width="7.7109375" style="120" customWidth="1"/>
    <col min="2055" max="2055" width="8.42578125" style="120" customWidth="1"/>
    <col min="2056" max="2056" width="9.140625" style="120" customWidth="1"/>
    <col min="2057" max="2057" width="19.140625" style="120" customWidth="1"/>
    <col min="2058" max="2058" width="17.5703125" style="120" customWidth="1"/>
    <col min="2059" max="2304" width="9.140625" style="120"/>
    <col min="2305" max="2305" width="15.28515625" style="120" customWidth="1"/>
    <col min="2306" max="2306" width="31.140625" style="120" customWidth="1"/>
    <col min="2307" max="2307" width="10.140625" style="120" customWidth="1"/>
    <col min="2308" max="2308" width="7.85546875" style="120" customWidth="1"/>
    <col min="2309" max="2309" width="7.42578125" style="120" customWidth="1"/>
    <col min="2310" max="2310" width="7.7109375" style="120" customWidth="1"/>
    <col min="2311" max="2311" width="8.42578125" style="120" customWidth="1"/>
    <col min="2312" max="2312" width="9.140625" style="120" customWidth="1"/>
    <col min="2313" max="2313" width="19.140625" style="120" customWidth="1"/>
    <col min="2314" max="2314" width="17.5703125" style="120" customWidth="1"/>
    <col min="2315" max="2560" width="9.140625" style="120"/>
    <col min="2561" max="2561" width="15.28515625" style="120" customWidth="1"/>
    <col min="2562" max="2562" width="31.140625" style="120" customWidth="1"/>
    <col min="2563" max="2563" width="10.140625" style="120" customWidth="1"/>
    <col min="2564" max="2564" width="7.85546875" style="120" customWidth="1"/>
    <col min="2565" max="2565" width="7.42578125" style="120" customWidth="1"/>
    <col min="2566" max="2566" width="7.7109375" style="120" customWidth="1"/>
    <col min="2567" max="2567" width="8.42578125" style="120" customWidth="1"/>
    <col min="2568" max="2568" width="9.140625" style="120" customWidth="1"/>
    <col min="2569" max="2569" width="19.140625" style="120" customWidth="1"/>
    <col min="2570" max="2570" width="17.5703125" style="120" customWidth="1"/>
    <col min="2571" max="2816" width="9.140625" style="120"/>
    <col min="2817" max="2817" width="15.28515625" style="120" customWidth="1"/>
    <col min="2818" max="2818" width="31.140625" style="120" customWidth="1"/>
    <col min="2819" max="2819" width="10.140625" style="120" customWidth="1"/>
    <col min="2820" max="2820" width="7.85546875" style="120" customWidth="1"/>
    <col min="2821" max="2821" width="7.42578125" style="120" customWidth="1"/>
    <col min="2822" max="2822" width="7.7109375" style="120" customWidth="1"/>
    <col min="2823" max="2823" width="8.42578125" style="120" customWidth="1"/>
    <col min="2824" max="2824" width="9.140625" style="120" customWidth="1"/>
    <col min="2825" max="2825" width="19.140625" style="120" customWidth="1"/>
    <col min="2826" max="2826" width="17.5703125" style="120" customWidth="1"/>
    <col min="2827" max="3072" width="9.140625" style="120"/>
    <col min="3073" max="3073" width="15.28515625" style="120" customWidth="1"/>
    <col min="3074" max="3074" width="31.140625" style="120" customWidth="1"/>
    <col min="3075" max="3075" width="10.140625" style="120" customWidth="1"/>
    <col min="3076" max="3076" width="7.85546875" style="120" customWidth="1"/>
    <col min="3077" max="3077" width="7.42578125" style="120" customWidth="1"/>
    <col min="3078" max="3078" width="7.7109375" style="120" customWidth="1"/>
    <col min="3079" max="3079" width="8.42578125" style="120" customWidth="1"/>
    <col min="3080" max="3080" width="9.140625" style="120" customWidth="1"/>
    <col min="3081" max="3081" width="19.140625" style="120" customWidth="1"/>
    <col min="3082" max="3082" width="17.5703125" style="120" customWidth="1"/>
    <col min="3083" max="3328" width="9.140625" style="120"/>
    <col min="3329" max="3329" width="15.28515625" style="120" customWidth="1"/>
    <col min="3330" max="3330" width="31.140625" style="120" customWidth="1"/>
    <col min="3331" max="3331" width="10.140625" style="120" customWidth="1"/>
    <col min="3332" max="3332" width="7.85546875" style="120" customWidth="1"/>
    <col min="3333" max="3333" width="7.42578125" style="120" customWidth="1"/>
    <col min="3334" max="3334" width="7.7109375" style="120" customWidth="1"/>
    <col min="3335" max="3335" width="8.42578125" style="120" customWidth="1"/>
    <col min="3336" max="3336" width="9.140625" style="120" customWidth="1"/>
    <col min="3337" max="3337" width="19.140625" style="120" customWidth="1"/>
    <col min="3338" max="3338" width="17.5703125" style="120" customWidth="1"/>
    <col min="3339" max="3584" width="9.140625" style="120"/>
    <col min="3585" max="3585" width="15.28515625" style="120" customWidth="1"/>
    <col min="3586" max="3586" width="31.140625" style="120" customWidth="1"/>
    <col min="3587" max="3587" width="10.140625" style="120" customWidth="1"/>
    <col min="3588" max="3588" width="7.85546875" style="120" customWidth="1"/>
    <col min="3589" max="3589" width="7.42578125" style="120" customWidth="1"/>
    <col min="3590" max="3590" width="7.7109375" style="120" customWidth="1"/>
    <col min="3591" max="3591" width="8.42578125" style="120" customWidth="1"/>
    <col min="3592" max="3592" width="9.140625" style="120" customWidth="1"/>
    <col min="3593" max="3593" width="19.140625" style="120" customWidth="1"/>
    <col min="3594" max="3594" width="17.5703125" style="120" customWidth="1"/>
    <col min="3595" max="3840" width="9.140625" style="120"/>
    <col min="3841" max="3841" width="15.28515625" style="120" customWidth="1"/>
    <col min="3842" max="3842" width="31.140625" style="120" customWidth="1"/>
    <col min="3843" max="3843" width="10.140625" style="120" customWidth="1"/>
    <col min="3844" max="3844" width="7.85546875" style="120" customWidth="1"/>
    <col min="3845" max="3845" width="7.42578125" style="120" customWidth="1"/>
    <col min="3846" max="3846" width="7.7109375" style="120" customWidth="1"/>
    <col min="3847" max="3847" width="8.42578125" style="120" customWidth="1"/>
    <col min="3848" max="3848" width="9.140625" style="120" customWidth="1"/>
    <col min="3849" max="3849" width="19.140625" style="120" customWidth="1"/>
    <col min="3850" max="3850" width="17.5703125" style="120" customWidth="1"/>
    <col min="3851" max="4096" width="9.140625" style="120"/>
    <col min="4097" max="4097" width="15.28515625" style="120" customWidth="1"/>
    <col min="4098" max="4098" width="31.140625" style="120" customWidth="1"/>
    <col min="4099" max="4099" width="10.140625" style="120" customWidth="1"/>
    <col min="4100" max="4100" width="7.85546875" style="120" customWidth="1"/>
    <col min="4101" max="4101" width="7.42578125" style="120" customWidth="1"/>
    <col min="4102" max="4102" width="7.7109375" style="120" customWidth="1"/>
    <col min="4103" max="4103" width="8.42578125" style="120" customWidth="1"/>
    <col min="4104" max="4104" width="9.140625" style="120" customWidth="1"/>
    <col min="4105" max="4105" width="19.140625" style="120" customWidth="1"/>
    <col min="4106" max="4106" width="17.5703125" style="120" customWidth="1"/>
    <col min="4107" max="4352" width="9.140625" style="120"/>
    <col min="4353" max="4353" width="15.28515625" style="120" customWidth="1"/>
    <col min="4354" max="4354" width="31.140625" style="120" customWidth="1"/>
    <col min="4355" max="4355" width="10.140625" style="120" customWidth="1"/>
    <col min="4356" max="4356" width="7.85546875" style="120" customWidth="1"/>
    <col min="4357" max="4357" width="7.42578125" style="120" customWidth="1"/>
    <col min="4358" max="4358" width="7.7109375" style="120" customWidth="1"/>
    <col min="4359" max="4359" width="8.42578125" style="120" customWidth="1"/>
    <col min="4360" max="4360" width="9.140625" style="120" customWidth="1"/>
    <col min="4361" max="4361" width="19.140625" style="120" customWidth="1"/>
    <col min="4362" max="4362" width="17.5703125" style="120" customWidth="1"/>
    <col min="4363" max="4608" width="9.140625" style="120"/>
    <col min="4609" max="4609" width="15.28515625" style="120" customWidth="1"/>
    <col min="4610" max="4610" width="31.140625" style="120" customWidth="1"/>
    <col min="4611" max="4611" width="10.140625" style="120" customWidth="1"/>
    <col min="4612" max="4612" width="7.85546875" style="120" customWidth="1"/>
    <col min="4613" max="4613" width="7.42578125" style="120" customWidth="1"/>
    <col min="4614" max="4614" width="7.7109375" style="120" customWidth="1"/>
    <col min="4615" max="4615" width="8.42578125" style="120" customWidth="1"/>
    <col min="4616" max="4616" width="9.140625" style="120" customWidth="1"/>
    <col min="4617" max="4617" width="19.140625" style="120" customWidth="1"/>
    <col min="4618" max="4618" width="17.5703125" style="120" customWidth="1"/>
    <col min="4619" max="4864" width="9.140625" style="120"/>
    <col min="4865" max="4865" width="15.28515625" style="120" customWidth="1"/>
    <col min="4866" max="4866" width="31.140625" style="120" customWidth="1"/>
    <col min="4867" max="4867" width="10.140625" style="120" customWidth="1"/>
    <col min="4868" max="4868" width="7.85546875" style="120" customWidth="1"/>
    <col min="4869" max="4869" width="7.42578125" style="120" customWidth="1"/>
    <col min="4870" max="4870" width="7.7109375" style="120" customWidth="1"/>
    <col min="4871" max="4871" width="8.42578125" style="120" customWidth="1"/>
    <col min="4872" max="4872" width="9.140625" style="120" customWidth="1"/>
    <col min="4873" max="4873" width="19.140625" style="120" customWidth="1"/>
    <col min="4874" max="4874" width="17.5703125" style="120" customWidth="1"/>
    <col min="4875" max="5120" width="9.140625" style="120"/>
    <col min="5121" max="5121" width="15.28515625" style="120" customWidth="1"/>
    <col min="5122" max="5122" width="31.140625" style="120" customWidth="1"/>
    <col min="5123" max="5123" width="10.140625" style="120" customWidth="1"/>
    <col min="5124" max="5124" width="7.85546875" style="120" customWidth="1"/>
    <col min="5125" max="5125" width="7.42578125" style="120" customWidth="1"/>
    <col min="5126" max="5126" width="7.7109375" style="120" customWidth="1"/>
    <col min="5127" max="5127" width="8.42578125" style="120" customWidth="1"/>
    <col min="5128" max="5128" width="9.140625" style="120" customWidth="1"/>
    <col min="5129" max="5129" width="19.140625" style="120" customWidth="1"/>
    <col min="5130" max="5130" width="17.5703125" style="120" customWidth="1"/>
    <col min="5131" max="5376" width="9.140625" style="120"/>
    <col min="5377" max="5377" width="15.28515625" style="120" customWidth="1"/>
    <col min="5378" max="5378" width="31.140625" style="120" customWidth="1"/>
    <col min="5379" max="5379" width="10.140625" style="120" customWidth="1"/>
    <col min="5380" max="5380" width="7.85546875" style="120" customWidth="1"/>
    <col min="5381" max="5381" width="7.42578125" style="120" customWidth="1"/>
    <col min="5382" max="5382" width="7.7109375" style="120" customWidth="1"/>
    <col min="5383" max="5383" width="8.42578125" style="120" customWidth="1"/>
    <col min="5384" max="5384" width="9.140625" style="120" customWidth="1"/>
    <col min="5385" max="5385" width="19.140625" style="120" customWidth="1"/>
    <col min="5386" max="5386" width="17.5703125" style="120" customWidth="1"/>
    <col min="5387" max="5632" width="9.140625" style="120"/>
    <col min="5633" max="5633" width="15.28515625" style="120" customWidth="1"/>
    <col min="5634" max="5634" width="31.140625" style="120" customWidth="1"/>
    <col min="5635" max="5635" width="10.140625" style="120" customWidth="1"/>
    <col min="5636" max="5636" width="7.85546875" style="120" customWidth="1"/>
    <col min="5637" max="5637" width="7.42578125" style="120" customWidth="1"/>
    <col min="5638" max="5638" width="7.7109375" style="120" customWidth="1"/>
    <col min="5639" max="5639" width="8.42578125" style="120" customWidth="1"/>
    <col min="5640" max="5640" width="9.140625" style="120" customWidth="1"/>
    <col min="5641" max="5641" width="19.140625" style="120" customWidth="1"/>
    <col min="5642" max="5642" width="17.5703125" style="120" customWidth="1"/>
    <col min="5643" max="5888" width="9.140625" style="120"/>
    <col min="5889" max="5889" width="15.28515625" style="120" customWidth="1"/>
    <col min="5890" max="5890" width="31.140625" style="120" customWidth="1"/>
    <col min="5891" max="5891" width="10.140625" style="120" customWidth="1"/>
    <col min="5892" max="5892" width="7.85546875" style="120" customWidth="1"/>
    <col min="5893" max="5893" width="7.42578125" style="120" customWidth="1"/>
    <col min="5894" max="5894" width="7.7109375" style="120" customWidth="1"/>
    <col min="5895" max="5895" width="8.42578125" style="120" customWidth="1"/>
    <col min="5896" max="5896" width="9.140625" style="120" customWidth="1"/>
    <col min="5897" max="5897" width="19.140625" style="120" customWidth="1"/>
    <col min="5898" max="5898" width="17.5703125" style="120" customWidth="1"/>
    <col min="5899" max="6144" width="9.140625" style="120"/>
    <col min="6145" max="6145" width="15.28515625" style="120" customWidth="1"/>
    <col min="6146" max="6146" width="31.140625" style="120" customWidth="1"/>
    <col min="6147" max="6147" width="10.140625" style="120" customWidth="1"/>
    <col min="6148" max="6148" width="7.85546875" style="120" customWidth="1"/>
    <col min="6149" max="6149" width="7.42578125" style="120" customWidth="1"/>
    <col min="6150" max="6150" width="7.7109375" style="120" customWidth="1"/>
    <col min="6151" max="6151" width="8.42578125" style="120" customWidth="1"/>
    <col min="6152" max="6152" width="9.140625" style="120" customWidth="1"/>
    <col min="6153" max="6153" width="19.140625" style="120" customWidth="1"/>
    <col min="6154" max="6154" width="17.5703125" style="120" customWidth="1"/>
    <col min="6155" max="6400" width="9.140625" style="120"/>
    <col min="6401" max="6401" width="15.28515625" style="120" customWidth="1"/>
    <col min="6402" max="6402" width="31.140625" style="120" customWidth="1"/>
    <col min="6403" max="6403" width="10.140625" style="120" customWidth="1"/>
    <col min="6404" max="6404" width="7.85546875" style="120" customWidth="1"/>
    <col min="6405" max="6405" width="7.42578125" style="120" customWidth="1"/>
    <col min="6406" max="6406" width="7.7109375" style="120" customWidth="1"/>
    <col min="6407" max="6407" width="8.42578125" style="120" customWidth="1"/>
    <col min="6408" max="6408" width="9.140625" style="120" customWidth="1"/>
    <col min="6409" max="6409" width="19.140625" style="120" customWidth="1"/>
    <col min="6410" max="6410" width="17.5703125" style="120" customWidth="1"/>
    <col min="6411" max="6656" width="9.140625" style="120"/>
    <col min="6657" max="6657" width="15.28515625" style="120" customWidth="1"/>
    <col min="6658" max="6658" width="31.140625" style="120" customWidth="1"/>
    <col min="6659" max="6659" width="10.140625" style="120" customWidth="1"/>
    <col min="6660" max="6660" width="7.85546875" style="120" customWidth="1"/>
    <col min="6661" max="6661" width="7.42578125" style="120" customWidth="1"/>
    <col min="6662" max="6662" width="7.7109375" style="120" customWidth="1"/>
    <col min="6663" max="6663" width="8.42578125" style="120" customWidth="1"/>
    <col min="6664" max="6664" width="9.140625" style="120" customWidth="1"/>
    <col min="6665" max="6665" width="19.140625" style="120" customWidth="1"/>
    <col min="6666" max="6666" width="17.5703125" style="120" customWidth="1"/>
    <col min="6667" max="6912" width="9.140625" style="120"/>
    <col min="6913" max="6913" width="15.28515625" style="120" customWidth="1"/>
    <col min="6914" max="6914" width="31.140625" style="120" customWidth="1"/>
    <col min="6915" max="6915" width="10.140625" style="120" customWidth="1"/>
    <col min="6916" max="6916" width="7.85546875" style="120" customWidth="1"/>
    <col min="6917" max="6917" width="7.42578125" style="120" customWidth="1"/>
    <col min="6918" max="6918" width="7.7109375" style="120" customWidth="1"/>
    <col min="6919" max="6919" width="8.42578125" style="120" customWidth="1"/>
    <col min="6920" max="6920" width="9.140625" style="120" customWidth="1"/>
    <col min="6921" max="6921" width="19.140625" style="120" customWidth="1"/>
    <col min="6922" max="6922" width="17.5703125" style="120" customWidth="1"/>
    <col min="6923" max="7168" width="9.140625" style="120"/>
    <col min="7169" max="7169" width="15.28515625" style="120" customWidth="1"/>
    <col min="7170" max="7170" width="31.140625" style="120" customWidth="1"/>
    <col min="7171" max="7171" width="10.140625" style="120" customWidth="1"/>
    <col min="7172" max="7172" width="7.85546875" style="120" customWidth="1"/>
    <col min="7173" max="7173" width="7.42578125" style="120" customWidth="1"/>
    <col min="7174" max="7174" width="7.7109375" style="120" customWidth="1"/>
    <col min="7175" max="7175" width="8.42578125" style="120" customWidth="1"/>
    <col min="7176" max="7176" width="9.140625" style="120" customWidth="1"/>
    <col min="7177" max="7177" width="19.140625" style="120" customWidth="1"/>
    <col min="7178" max="7178" width="17.5703125" style="120" customWidth="1"/>
    <col min="7179" max="7424" width="9.140625" style="120"/>
    <col min="7425" max="7425" width="15.28515625" style="120" customWidth="1"/>
    <col min="7426" max="7426" width="31.140625" style="120" customWidth="1"/>
    <col min="7427" max="7427" width="10.140625" style="120" customWidth="1"/>
    <col min="7428" max="7428" width="7.85546875" style="120" customWidth="1"/>
    <col min="7429" max="7429" width="7.42578125" style="120" customWidth="1"/>
    <col min="7430" max="7430" width="7.7109375" style="120" customWidth="1"/>
    <col min="7431" max="7431" width="8.42578125" style="120" customWidth="1"/>
    <col min="7432" max="7432" width="9.140625" style="120" customWidth="1"/>
    <col min="7433" max="7433" width="19.140625" style="120" customWidth="1"/>
    <col min="7434" max="7434" width="17.5703125" style="120" customWidth="1"/>
    <col min="7435" max="7680" width="9.140625" style="120"/>
    <col min="7681" max="7681" width="15.28515625" style="120" customWidth="1"/>
    <col min="7682" max="7682" width="31.140625" style="120" customWidth="1"/>
    <col min="7683" max="7683" width="10.140625" style="120" customWidth="1"/>
    <col min="7684" max="7684" width="7.85546875" style="120" customWidth="1"/>
    <col min="7685" max="7685" width="7.42578125" style="120" customWidth="1"/>
    <col min="7686" max="7686" width="7.7109375" style="120" customWidth="1"/>
    <col min="7687" max="7687" width="8.42578125" style="120" customWidth="1"/>
    <col min="7688" max="7688" width="9.140625" style="120" customWidth="1"/>
    <col min="7689" max="7689" width="19.140625" style="120" customWidth="1"/>
    <col min="7690" max="7690" width="17.5703125" style="120" customWidth="1"/>
    <col min="7691" max="7936" width="9.140625" style="120"/>
    <col min="7937" max="7937" width="15.28515625" style="120" customWidth="1"/>
    <col min="7938" max="7938" width="31.140625" style="120" customWidth="1"/>
    <col min="7939" max="7939" width="10.140625" style="120" customWidth="1"/>
    <col min="7940" max="7940" width="7.85546875" style="120" customWidth="1"/>
    <col min="7941" max="7941" width="7.42578125" style="120" customWidth="1"/>
    <col min="7942" max="7942" width="7.7109375" style="120" customWidth="1"/>
    <col min="7943" max="7943" width="8.42578125" style="120" customWidth="1"/>
    <col min="7944" max="7944" width="9.140625" style="120" customWidth="1"/>
    <col min="7945" max="7945" width="19.140625" style="120" customWidth="1"/>
    <col min="7946" max="7946" width="17.5703125" style="120" customWidth="1"/>
    <col min="7947" max="8192" width="9.140625" style="120"/>
    <col min="8193" max="8193" width="15.28515625" style="120" customWidth="1"/>
    <col min="8194" max="8194" width="31.140625" style="120" customWidth="1"/>
    <col min="8195" max="8195" width="10.140625" style="120" customWidth="1"/>
    <col min="8196" max="8196" width="7.85546875" style="120" customWidth="1"/>
    <col min="8197" max="8197" width="7.42578125" style="120" customWidth="1"/>
    <col min="8198" max="8198" width="7.7109375" style="120" customWidth="1"/>
    <col min="8199" max="8199" width="8.42578125" style="120" customWidth="1"/>
    <col min="8200" max="8200" width="9.140625" style="120" customWidth="1"/>
    <col min="8201" max="8201" width="19.140625" style="120" customWidth="1"/>
    <col min="8202" max="8202" width="17.5703125" style="120" customWidth="1"/>
    <col min="8203" max="8448" width="9.140625" style="120"/>
    <col min="8449" max="8449" width="15.28515625" style="120" customWidth="1"/>
    <col min="8450" max="8450" width="31.140625" style="120" customWidth="1"/>
    <col min="8451" max="8451" width="10.140625" style="120" customWidth="1"/>
    <col min="8452" max="8452" width="7.85546875" style="120" customWidth="1"/>
    <col min="8453" max="8453" width="7.42578125" style="120" customWidth="1"/>
    <col min="8454" max="8454" width="7.7109375" style="120" customWidth="1"/>
    <col min="8455" max="8455" width="8.42578125" style="120" customWidth="1"/>
    <col min="8456" max="8456" width="9.140625" style="120" customWidth="1"/>
    <col min="8457" max="8457" width="19.140625" style="120" customWidth="1"/>
    <col min="8458" max="8458" width="17.5703125" style="120" customWidth="1"/>
    <col min="8459" max="8704" width="9.140625" style="120"/>
    <col min="8705" max="8705" width="15.28515625" style="120" customWidth="1"/>
    <col min="8706" max="8706" width="31.140625" style="120" customWidth="1"/>
    <col min="8707" max="8707" width="10.140625" style="120" customWidth="1"/>
    <col min="8708" max="8708" width="7.85546875" style="120" customWidth="1"/>
    <col min="8709" max="8709" width="7.42578125" style="120" customWidth="1"/>
    <col min="8710" max="8710" width="7.7109375" style="120" customWidth="1"/>
    <col min="8711" max="8711" width="8.42578125" style="120" customWidth="1"/>
    <col min="8712" max="8712" width="9.140625" style="120" customWidth="1"/>
    <col min="8713" max="8713" width="19.140625" style="120" customWidth="1"/>
    <col min="8714" max="8714" width="17.5703125" style="120" customWidth="1"/>
    <col min="8715" max="8960" width="9.140625" style="120"/>
    <col min="8961" max="8961" width="15.28515625" style="120" customWidth="1"/>
    <col min="8962" max="8962" width="31.140625" style="120" customWidth="1"/>
    <col min="8963" max="8963" width="10.140625" style="120" customWidth="1"/>
    <col min="8964" max="8964" width="7.85546875" style="120" customWidth="1"/>
    <col min="8965" max="8965" width="7.42578125" style="120" customWidth="1"/>
    <col min="8966" max="8966" width="7.7109375" style="120" customWidth="1"/>
    <col min="8967" max="8967" width="8.42578125" style="120" customWidth="1"/>
    <col min="8968" max="8968" width="9.140625" style="120" customWidth="1"/>
    <col min="8969" max="8969" width="19.140625" style="120" customWidth="1"/>
    <col min="8970" max="8970" width="17.5703125" style="120" customWidth="1"/>
    <col min="8971" max="9216" width="9.140625" style="120"/>
    <col min="9217" max="9217" width="15.28515625" style="120" customWidth="1"/>
    <col min="9218" max="9218" width="31.140625" style="120" customWidth="1"/>
    <col min="9219" max="9219" width="10.140625" style="120" customWidth="1"/>
    <col min="9220" max="9220" width="7.85546875" style="120" customWidth="1"/>
    <col min="9221" max="9221" width="7.42578125" style="120" customWidth="1"/>
    <col min="9222" max="9222" width="7.7109375" style="120" customWidth="1"/>
    <col min="9223" max="9223" width="8.42578125" style="120" customWidth="1"/>
    <col min="9224" max="9224" width="9.140625" style="120" customWidth="1"/>
    <col min="9225" max="9225" width="19.140625" style="120" customWidth="1"/>
    <col min="9226" max="9226" width="17.5703125" style="120" customWidth="1"/>
    <col min="9227" max="9472" width="9.140625" style="120"/>
    <col min="9473" max="9473" width="15.28515625" style="120" customWidth="1"/>
    <col min="9474" max="9474" width="31.140625" style="120" customWidth="1"/>
    <col min="9475" max="9475" width="10.140625" style="120" customWidth="1"/>
    <col min="9476" max="9476" width="7.85546875" style="120" customWidth="1"/>
    <col min="9477" max="9477" width="7.42578125" style="120" customWidth="1"/>
    <col min="9478" max="9478" width="7.7109375" style="120" customWidth="1"/>
    <col min="9479" max="9479" width="8.42578125" style="120" customWidth="1"/>
    <col min="9480" max="9480" width="9.140625" style="120" customWidth="1"/>
    <col min="9481" max="9481" width="19.140625" style="120" customWidth="1"/>
    <col min="9482" max="9482" width="17.5703125" style="120" customWidth="1"/>
    <col min="9483" max="9728" width="9.140625" style="120"/>
    <col min="9729" max="9729" width="15.28515625" style="120" customWidth="1"/>
    <col min="9730" max="9730" width="31.140625" style="120" customWidth="1"/>
    <col min="9731" max="9731" width="10.140625" style="120" customWidth="1"/>
    <col min="9732" max="9732" width="7.85546875" style="120" customWidth="1"/>
    <col min="9733" max="9733" width="7.42578125" style="120" customWidth="1"/>
    <col min="9734" max="9734" width="7.7109375" style="120" customWidth="1"/>
    <col min="9735" max="9735" width="8.42578125" style="120" customWidth="1"/>
    <col min="9736" max="9736" width="9.140625" style="120" customWidth="1"/>
    <col min="9737" max="9737" width="19.140625" style="120" customWidth="1"/>
    <col min="9738" max="9738" width="17.5703125" style="120" customWidth="1"/>
    <col min="9739" max="9984" width="9.140625" style="120"/>
    <col min="9985" max="9985" width="15.28515625" style="120" customWidth="1"/>
    <col min="9986" max="9986" width="31.140625" style="120" customWidth="1"/>
    <col min="9987" max="9987" width="10.140625" style="120" customWidth="1"/>
    <col min="9988" max="9988" width="7.85546875" style="120" customWidth="1"/>
    <col min="9989" max="9989" width="7.42578125" style="120" customWidth="1"/>
    <col min="9990" max="9990" width="7.7109375" style="120" customWidth="1"/>
    <col min="9991" max="9991" width="8.42578125" style="120" customWidth="1"/>
    <col min="9992" max="9992" width="9.140625" style="120" customWidth="1"/>
    <col min="9993" max="9993" width="19.140625" style="120" customWidth="1"/>
    <col min="9994" max="9994" width="17.5703125" style="120" customWidth="1"/>
    <col min="9995" max="10240" width="9.140625" style="120"/>
    <col min="10241" max="10241" width="15.28515625" style="120" customWidth="1"/>
    <col min="10242" max="10242" width="31.140625" style="120" customWidth="1"/>
    <col min="10243" max="10243" width="10.140625" style="120" customWidth="1"/>
    <col min="10244" max="10244" width="7.85546875" style="120" customWidth="1"/>
    <col min="10245" max="10245" width="7.42578125" style="120" customWidth="1"/>
    <col min="10246" max="10246" width="7.7109375" style="120" customWidth="1"/>
    <col min="10247" max="10247" width="8.42578125" style="120" customWidth="1"/>
    <col min="10248" max="10248" width="9.140625" style="120" customWidth="1"/>
    <col min="10249" max="10249" width="19.140625" style="120" customWidth="1"/>
    <col min="10250" max="10250" width="17.5703125" style="120" customWidth="1"/>
    <col min="10251" max="10496" width="9.140625" style="120"/>
    <col min="10497" max="10497" width="15.28515625" style="120" customWidth="1"/>
    <col min="10498" max="10498" width="31.140625" style="120" customWidth="1"/>
    <col min="10499" max="10499" width="10.140625" style="120" customWidth="1"/>
    <col min="10500" max="10500" width="7.85546875" style="120" customWidth="1"/>
    <col min="10501" max="10501" width="7.42578125" style="120" customWidth="1"/>
    <col min="10502" max="10502" width="7.7109375" style="120" customWidth="1"/>
    <col min="10503" max="10503" width="8.42578125" style="120" customWidth="1"/>
    <col min="10504" max="10504" width="9.140625" style="120" customWidth="1"/>
    <col min="10505" max="10505" width="19.140625" style="120" customWidth="1"/>
    <col min="10506" max="10506" width="17.5703125" style="120" customWidth="1"/>
    <col min="10507" max="10752" width="9.140625" style="120"/>
    <col min="10753" max="10753" width="15.28515625" style="120" customWidth="1"/>
    <col min="10754" max="10754" width="31.140625" style="120" customWidth="1"/>
    <col min="10755" max="10755" width="10.140625" style="120" customWidth="1"/>
    <col min="10756" max="10756" width="7.85546875" style="120" customWidth="1"/>
    <col min="10757" max="10757" width="7.42578125" style="120" customWidth="1"/>
    <col min="10758" max="10758" width="7.7109375" style="120" customWidth="1"/>
    <col min="10759" max="10759" width="8.42578125" style="120" customWidth="1"/>
    <col min="10760" max="10760" width="9.140625" style="120" customWidth="1"/>
    <col min="10761" max="10761" width="19.140625" style="120" customWidth="1"/>
    <col min="10762" max="10762" width="17.5703125" style="120" customWidth="1"/>
    <col min="10763" max="11008" width="9.140625" style="120"/>
    <col min="11009" max="11009" width="15.28515625" style="120" customWidth="1"/>
    <col min="11010" max="11010" width="31.140625" style="120" customWidth="1"/>
    <col min="11011" max="11011" width="10.140625" style="120" customWidth="1"/>
    <col min="11012" max="11012" width="7.85546875" style="120" customWidth="1"/>
    <col min="11013" max="11013" width="7.42578125" style="120" customWidth="1"/>
    <col min="11014" max="11014" width="7.7109375" style="120" customWidth="1"/>
    <col min="11015" max="11015" width="8.42578125" style="120" customWidth="1"/>
    <col min="11016" max="11016" width="9.140625" style="120" customWidth="1"/>
    <col min="11017" max="11017" width="19.140625" style="120" customWidth="1"/>
    <col min="11018" max="11018" width="17.5703125" style="120" customWidth="1"/>
    <col min="11019" max="11264" width="9.140625" style="120"/>
    <col min="11265" max="11265" width="15.28515625" style="120" customWidth="1"/>
    <col min="11266" max="11266" width="31.140625" style="120" customWidth="1"/>
    <col min="11267" max="11267" width="10.140625" style="120" customWidth="1"/>
    <col min="11268" max="11268" width="7.85546875" style="120" customWidth="1"/>
    <col min="11269" max="11269" width="7.42578125" style="120" customWidth="1"/>
    <col min="11270" max="11270" width="7.7109375" style="120" customWidth="1"/>
    <col min="11271" max="11271" width="8.42578125" style="120" customWidth="1"/>
    <col min="11272" max="11272" width="9.140625" style="120" customWidth="1"/>
    <col min="11273" max="11273" width="19.140625" style="120" customWidth="1"/>
    <col min="11274" max="11274" width="17.5703125" style="120" customWidth="1"/>
    <col min="11275" max="11520" width="9.140625" style="120"/>
    <col min="11521" max="11521" width="15.28515625" style="120" customWidth="1"/>
    <col min="11522" max="11522" width="31.140625" style="120" customWidth="1"/>
    <col min="11523" max="11523" width="10.140625" style="120" customWidth="1"/>
    <col min="11524" max="11524" width="7.85546875" style="120" customWidth="1"/>
    <col min="11525" max="11525" width="7.42578125" style="120" customWidth="1"/>
    <col min="11526" max="11526" width="7.7109375" style="120" customWidth="1"/>
    <col min="11527" max="11527" width="8.42578125" style="120" customWidth="1"/>
    <col min="11528" max="11528" width="9.140625" style="120" customWidth="1"/>
    <col min="11529" max="11529" width="19.140625" style="120" customWidth="1"/>
    <col min="11530" max="11530" width="17.5703125" style="120" customWidth="1"/>
    <col min="11531" max="11776" width="9.140625" style="120"/>
    <col min="11777" max="11777" width="15.28515625" style="120" customWidth="1"/>
    <col min="11778" max="11778" width="31.140625" style="120" customWidth="1"/>
    <col min="11779" max="11779" width="10.140625" style="120" customWidth="1"/>
    <col min="11780" max="11780" width="7.85546875" style="120" customWidth="1"/>
    <col min="11781" max="11781" width="7.42578125" style="120" customWidth="1"/>
    <col min="11782" max="11782" width="7.7109375" style="120" customWidth="1"/>
    <col min="11783" max="11783" width="8.42578125" style="120" customWidth="1"/>
    <col min="11784" max="11784" width="9.140625" style="120" customWidth="1"/>
    <col min="11785" max="11785" width="19.140625" style="120" customWidth="1"/>
    <col min="11786" max="11786" width="17.5703125" style="120" customWidth="1"/>
    <col min="11787" max="12032" width="9.140625" style="120"/>
    <col min="12033" max="12033" width="15.28515625" style="120" customWidth="1"/>
    <col min="12034" max="12034" width="31.140625" style="120" customWidth="1"/>
    <col min="12035" max="12035" width="10.140625" style="120" customWidth="1"/>
    <col min="12036" max="12036" width="7.85546875" style="120" customWidth="1"/>
    <col min="12037" max="12037" width="7.42578125" style="120" customWidth="1"/>
    <col min="12038" max="12038" width="7.7109375" style="120" customWidth="1"/>
    <col min="12039" max="12039" width="8.42578125" style="120" customWidth="1"/>
    <col min="12040" max="12040" width="9.140625" style="120" customWidth="1"/>
    <col min="12041" max="12041" width="19.140625" style="120" customWidth="1"/>
    <col min="12042" max="12042" width="17.5703125" style="120" customWidth="1"/>
    <col min="12043" max="12288" width="9.140625" style="120"/>
    <col min="12289" max="12289" width="15.28515625" style="120" customWidth="1"/>
    <col min="12290" max="12290" width="31.140625" style="120" customWidth="1"/>
    <col min="12291" max="12291" width="10.140625" style="120" customWidth="1"/>
    <col min="12292" max="12292" width="7.85546875" style="120" customWidth="1"/>
    <col min="12293" max="12293" width="7.42578125" style="120" customWidth="1"/>
    <col min="12294" max="12294" width="7.7109375" style="120" customWidth="1"/>
    <col min="12295" max="12295" width="8.42578125" style="120" customWidth="1"/>
    <col min="12296" max="12296" width="9.140625" style="120" customWidth="1"/>
    <col min="12297" max="12297" width="19.140625" style="120" customWidth="1"/>
    <col min="12298" max="12298" width="17.5703125" style="120" customWidth="1"/>
    <col min="12299" max="12544" width="9.140625" style="120"/>
    <col min="12545" max="12545" width="15.28515625" style="120" customWidth="1"/>
    <col min="12546" max="12546" width="31.140625" style="120" customWidth="1"/>
    <col min="12547" max="12547" width="10.140625" style="120" customWidth="1"/>
    <col min="12548" max="12548" width="7.85546875" style="120" customWidth="1"/>
    <col min="12549" max="12549" width="7.42578125" style="120" customWidth="1"/>
    <col min="12550" max="12550" width="7.7109375" style="120" customWidth="1"/>
    <col min="12551" max="12551" width="8.42578125" style="120" customWidth="1"/>
    <col min="12552" max="12552" width="9.140625" style="120" customWidth="1"/>
    <col min="12553" max="12553" width="19.140625" style="120" customWidth="1"/>
    <col min="12554" max="12554" width="17.5703125" style="120" customWidth="1"/>
    <col min="12555" max="12800" width="9.140625" style="120"/>
    <col min="12801" max="12801" width="15.28515625" style="120" customWidth="1"/>
    <col min="12802" max="12802" width="31.140625" style="120" customWidth="1"/>
    <col min="12803" max="12803" width="10.140625" style="120" customWidth="1"/>
    <col min="12804" max="12804" width="7.85546875" style="120" customWidth="1"/>
    <col min="12805" max="12805" width="7.42578125" style="120" customWidth="1"/>
    <col min="12806" max="12806" width="7.7109375" style="120" customWidth="1"/>
    <col min="12807" max="12807" width="8.42578125" style="120" customWidth="1"/>
    <col min="12808" max="12808" width="9.140625" style="120" customWidth="1"/>
    <col min="12809" max="12809" width="19.140625" style="120" customWidth="1"/>
    <col min="12810" max="12810" width="17.5703125" style="120" customWidth="1"/>
    <col min="12811" max="13056" width="9.140625" style="120"/>
    <col min="13057" max="13057" width="15.28515625" style="120" customWidth="1"/>
    <col min="13058" max="13058" width="31.140625" style="120" customWidth="1"/>
    <col min="13059" max="13059" width="10.140625" style="120" customWidth="1"/>
    <col min="13060" max="13060" width="7.85546875" style="120" customWidth="1"/>
    <col min="13061" max="13061" width="7.42578125" style="120" customWidth="1"/>
    <col min="13062" max="13062" width="7.7109375" style="120" customWidth="1"/>
    <col min="13063" max="13063" width="8.42578125" style="120" customWidth="1"/>
    <col min="13064" max="13064" width="9.140625" style="120" customWidth="1"/>
    <col min="13065" max="13065" width="19.140625" style="120" customWidth="1"/>
    <col min="13066" max="13066" width="17.5703125" style="120" customWidth="1"/>
    <col min="13067" max="13312" width="9.140625" style="120"/>
    <col min="13313" max="13313" width="15.28515625" style="120" customWidth="1"/>
    <col min="13314" max="13314" width="31.140625" style="120" customWidth="1"/>
    <col min="13315" max="13315" width="10.140625" style="120" customWidth="1"/>
    <col min="13316" max="13316" width="7.85546875" style="120" customWidth="1"/>
    <col min="13317" max="13317" width="7.42578125" style="120" customWidth="1"/>
    <col min="13318" max="13318" width="7.7109375" style="120" customWidth="1"/>
    <col min="13319" max="13319" width="8.42578125" style="120" customWidth="1"/>
    <col min="13320" max="13320" width="9.140625" style="120" customWidth="1"/>
    <col min="13321" max="13321" width="19.140625" style="120" customWidth="1"/>
    <col min="13322" max="13322" width="17.5703125" style="120" customWidth="1"/>
    <col min="13323" max="13568" width="9.140625" style="120"/>
    <col min="13569" max="13569" width="15.28515625" style="120" customWidth="1"/>
    <col min="13570" max="13570" width="31.140625" style="120" customWidth="1"/>
    <col min="13571" max="13571" width="10.140625" style="120" customWidth="1"/>
    <col min="13572" max="13572" width="7.85546875" style="120" customWidth="1"/>
    <col min="13573" max="13573" width="7.42578125" style="120" customWidth="1"/>
    <col min="13574" max="13574" width="7.7109375" style="120" customWidth="1"/>
    <col min="13575" max="13575" width="8.42578125" style="120" customWidth="1"/>
    <col min="13576" max="13576" width="9.140625" style="120" customWidth="1"/>
    <col min="13577" max="13577" width="19.140625" style="120" customWidth="1"/>
    <col min="13578" max="13578" width="17.5703125" style="120" customWidth="1"/>
    <col min="13579" max="13824" width="9.140625" style="120"/>
    <col min="13825" max="13825" width="15.28515625" style="120" customWidth="1"/>
    <col min="13826" max="13826" width="31.140625" style="120" customWidth="1"/>
    <col min="13827" max="13827" width="10.140625" style="120" customWidth="1"/>
    <col min="13828" max="13828" width="7.85546875" style="120" customWidth="1"/>
    <col min="13829" max="13829" width="7.42578125" style="120" customWidth="1"/>
    <col min="13830" max="13830" width="7.7109375" style="120" customWidth="1"/>
    <col min="13831" max="13831" width="8.42578125" style="120" customWidth="1"/>
    <col min="13832" max="13832" width="9.140625" style="120" customWidth="1"/>
    <col min="13833" max="13833" width="19.140625" style="120" customWidth="1"/>
    <col min="13834" max="13834" width="17.5703125" style="120" customWidth="1"/>
    <col min="13835" max="14080" width="9.140625" style="120"/>
    <col min="14081" max="14081" width="15.28515625" style="120" customWidth="1"/>
    <col min="14082" max="14082" width="31.140625" style="120" customWidth="1"/>
    <col min="14083" max="14083" width="10.140625" style="120" customWidth="1"/>
    <col min="14084" max="14084" width="7.85546875" style="120" customWidth="1"/>
    <col min="14085" max="14085" width="7.42578125" style="120" customWidth="1"/>
    <col min="14086" max="14086" width="7.7109375" style="120" customWidth="1"/>
    <col min="14087" max="14087" width="8.42578125" style="120" customWidth="1"/>
    <col min="14088" max="14088" width="9.140625" style="120" customWidth="1"/>
    <col min="14089" max="14089" width="19.140625" style="120" customWidth="1"/>
    <col min="14090" max="14090" width="17.5703125" style="120" customWidth="1"/>
    <col min="14091" max="14336" width="9.140625" style="120"/>
    <col min="14337" max="14337" width="15.28515625" style="120" customWidth="1"/>
    <col min="14338" max="14338" width="31.140625" style="120" customWidth="1"/>
    <col min="14339" max="14339" width="10.140625" style="120" customWidth="1"/>
    <col min="14340" max="14340" width="7.85546875" style="120" customWidth="1"/>
    <col min="14341" max="14341" width="7.42578125" style="120" customWidth="1"/>
    <col min="14342" max="14342" width="7.7109375" style="120" customWidth="1"/>
    <col min="14343" max="14343" width="8.42578125" style="120" customWidth="1"/>
    <col min="14344" max="14344" width="9.140625" style="120" customWidth="1"/>
    <col min="14345" max="14345" width="19.140625" style="120" customWidth="1"/>
    <col min="14346" max="14346" width="17.5703125" style="120" customWidth="1"/>
    <col min="14347" max="14592" width="9.140625" style="120"/>
    <col min="14593" max="14593" width="15.28515625" style="120" customWidth="1"/>
    <col min="14594" max="14594" width="31.140625" style="120" customWidth="1"/>
    <col min="14595" max="14595" width="10.140625" style="120" customWidth="1"/>
    <col min="14596" max="14596" width="7.85546875" style="120" customWidth="1"/>
    <col min="14597" max="14597" width="7.42578125" style="120" customWidth="1"/>
    <col min="14598" max="14598" width="7.7109375" style="120" customWidth="1"/>
    <col min="14599" max="14599" width="8.42578125" style="120" customWidth="1"/>
    <col min="14600" max="14600" width="9.140625" style="120" customWidth="1"/>
    <col min="14601" max="14601" width="19.140625" style="120" customWidth="1"/>
    <col min="14602" max="14602" width="17.5703125" style="120" customWidth="1"/>
    <col min="14603" max="14848" width="9.140625" style="120"/>
    <col min="14849" max="14849" width="15.28515625" style="120" customWidth="1"/>
    <col min="14850" max="14850" width="31.140625" style="120" customWidth="1"/>
    <col min="14851" max="14851" width="10.140625" style="120" customWidth="1"/>
    <col min="14852" max="14852" width="7.85546875" style="120" customWidth="1"/>
    <col min="14853" max="14853" width="7.42578125" style="120" customWidth="1"/>
    <col min="14854" max="14854" width="7.7109375" style="120" customWidth="1"/>
    <col min="14855" max="14855" width="8.42578125" style="120" customWidth="1"/>
    <col min="14856" max="14856" width="9.140625" style="120" customWidth="1"/>
    <col min="14857" max="14857" width="19.140625" style="120" customWidth="1"/>
    <col min="14858" max="14858" width="17.5703125" style="120" customWidth="1"/>
    <col min="14859" max="15104" width="9.140625" style="120"/>
    <col min="15105" max="15105" width="15.28515625" style="120" customWidth="1"/>
    <col min="15106" max="15106" width="31.140625" style="120" customWidth="1"/>
    <col min="15107" max="15107" width="10.140625" style="120" customWidth="1"/>
    <col min="15108" max="15108" width="7.85546875" style="120" customWidth="1"/>
    <col min="15109" max="15109" width="7.42578125" style="120" customWidth="1"/>
    <col min="15110" max="15110" width="7.7109375" style="120" customWidth="1"/>
    <col min="15111" max="15111" width="8.42578125" style="120" customWidth="1"/>
    <col min="15112" max="15112" width="9.140625" style="120" customWidth="1"/>
    <col min="15113" max="15113" width="19.140625" style="120" customWidth="1"/>
    <col min="15114" max="15114" width="17.5703125" style="120" customWidth="1"/>
    <col min="15115" max="15360" width="9.140625" style="120"/>
    <col min="15361" max="15361" width="15.28515625" style="120" customWidth="1"/>
    <col min="15362" max="15362" width="31.140625" style="120" customWidth="1"/>
    <col min="15363" max="15363" width="10.140625" style="120" customWidth="1"/>
    <col min="15364" max="15364" width="7.85546875" style="120" customWidth="1"/>
    <col min="15365" max="15365" width="7.42578125" style="120" customWidth="1"/>
    <col min="15366" max="15366" width="7.7109375" style="120" customWidth="1"/>
    <col min="15367" max="15367" width="8.42578125" style="120" customWidth="1"/>
    <col min="15368" max="15368" width="9.140625" style="120" customWidth="1"/>
    <col min="15369" max="15369" width="19.140625" style="120" customWidth="1"/>
    <col min="15370" max="15370" width="17.5703125" style="120" customWidth="1"/>
    <col min="15371" max="15616" width="9.140625" style="120"/>
    <col min="15617" max="15617" width="15.28515625" style="120" customWidth="1"/>
    <col min="15618" max="15618" width="31.140625" style="120" customWidth="1"/>
    <col min="15619" max="15619" width="10.140625" style="120" customWidth="1"/>
    <col min="15620" max="15620" width="7.85546875" style="120" customWidth="1"/>
    <col min="15621" max="15621" width="7.42578125" style="120" customWidth="1"/>
    <col min="15622" max="15622" width="7.7109375" style="120" customWidth="1"/>
    <col min="15623" max="15623" width="8.42578125" style="120" customWidth="1"/>
    <col min="15624" max="15624" width="9.140625" style="120" customWidth="1"/>
    <col min="15625" max="15625" width="19.140625" style="120" customWidth="1"/>
    <col min="15626" max="15626" width="17.5703125" style="120" customWidth="1"/>
    <col min="15627" max="15872" width="9.140625" style="120"/>
    <col min="15873" max="15873" width="15.28515625" style="120" customWidth="1"/>
    <col min="15874" max="15874" width="31.140625" style="120" customWidth="1"/>
    <col min="15875" max="15875" width="10.140625" style="120" customWidth="1"/>
    <col min="15876" max="15876" width="7.85546875" style="120" customWidth="1"/>
    <col min="15877" max="15877" width="7.42578125" style="120" customWidth="1"/>
    <col min="15878" max="15878" width="7.7109375" style="120" customWidth="1"/>
    <col min="15879" max="15879" width="8.42578125" style="120" customWidth="1"/>
    <col min="15880" max="15880" width="9.140625" style="120" customWidth="1"/>
    <col min="15881" max="15881" width="19.140625" style="120" customWidth="1"/>
    <col min="15882" max="15882" width="17.5703125" style="120" customWidth="1"/>
    <col min="15883" max="16128" width="9.140625" style="120"/>
    <col min="16129" max="16129" width="15.28515625" style="120" customWidth="1"/>
    <col min="16130" max="16130" width="31.140625" style="120" customWidth="1"/>
    <col min="16131" max="16131" width="10.140625" style="120" customWidth="1"/>
    <col min="16132" max="16132" width="7.85546875" style="120" customWidth="1"/>
    <col min="16133" max="16133" width="7.42578125" style="120" customWidth="1"/>
    <col min="16134" max="16134" width="7.7109375" style="120" customWidth="1"/>
    <col min="16135" max="16135" width="8.42578125" style="120" customWidth="1"/>
    <col min="16136" max="16136" width="9.140625" style="120" customWidth="1"/>
    <col min="16137" max="16137" width="19.140625" style="120" customWidth="1"/>
    <col min="16138" max="16138" width="17.5703125" style="120" customWidth="1"/>
    <col min="16139" max="16384" width="9.140625" style="120"/>
  </cols>
  <sheetData>
    <row r="1" spans="1:10" s="113" customFormat="1" ht="18" x14ac:dyDescent="0.25">
      <c r="A1" s="108" t="s">
        <v>398</v>
      </c>
      <c r="B1" s="109"/>
      <c r="C1" s="110"/>
      <c r="D1" s="111" t="s">
        <v>389</v>
      </c>
      <c r="E1" s="110"/>
      <c r="F1" s="110"/>
      <c r="G1" s="110" t="s">
        <v>390</v>
      </c>
      <c r="H1" s="112"/>
    </row>
    <row r="2" spans="1:10" x14ac:dyDescent="0.2">
      <c r="A2" s="114" t="s">
        <v>109</v>
      </c>
      <c r="B2" s="115">
        <v>70</v>
      </c>
      <c r="C2" s="116" t="s">
        <v>110</v>
      </c>
      <c r="D2" s="116"/>
      <c r="E2" s="117"/>
      <c r="F2" s="118" t="s">
        <v>111</v>
      </c>
      <c r="G2" s="118" t="s">
        <v>112</v>
      </c>
      <c r="H2" s="119"/>
    </row>
    <row r="3" spans="1:10" x14ac:dyDescent="0.2">
      <c r="A3" s="114" t="s">
        <v>113</v>
      </c>
      <c r="B3" s="115">
        <v>90</v>
      </c>
      <c r="C3" s="116" t="s">
        <v>114</v>
      </c>
      <c r="D3" s="116"/>
      <c r="E3" s="116"/>
      <c r="F3" s="118" t="s">
        <v>115</v>
      </c>
      <c r="G3" s="118" t="s">
        <v>116</v>
      </c>
      <c r="H3" s="119"/>
    </row>
    <row r="4" spans="1:10" ht="13.5" thickBot="1" x14ac:dyDescent="0.25">
      <c r="A4" s="121" t="s">
        <v>117</v>
      </c>
      <c r="B4" s="122">
        <v>110</v>
      </c>
      <c r="C4" s="123" t="s">
        <v>114</v>
      </c>
      <c r="D4" s="123"/>
      <c r="E4" s="123"/>
      <c r="F4" s="124" t="s">
        <v>118</v>
      </c>
      <c r="G4" s="124" t="s">
        <v>119</v>
      </c>
      <c r="H4" s="125"/>
    </row>
    <row r="5" spans="1:10" ht="13.5" thickBot="1" x14ac:dyDescent="0.25">
      <c r="A5" s="126" t="s">
        <v>120</v>
      </c>
      <c r="B5" s="127" t="s">
        <v>121</v>
      </c>
      <c r="C5" s="127" t="s">
        <v>122</v>
      </c>
      <c r="D5" s="128"/>
      <c r="E5" s="127"/>
      <c r="F5" s="127" t="s">
        <v>123</v>
      </c>
      <c r="G5" s="127" t="s">
        <v>124</v>
      </c>
      <c r="H5" s="129"/>
    </row>
    <row r="6" spans="1:10" ht="13.5" thickBot="1" x14ac:dyDescent="0.25">
      <c r="A6" s="130" t="s">
        <v>394</v>
      </c>
      <c r="B6" s="128"/>
      <c r="C6" s="131"/>
      <c r="D6" s="131"/>
      <c r="E6" s="128"/>
      <c r="F6" s="131"/>
      <c r="G6" s="132"/>
      <c r="H6" s="133"/>
    </row>
    <row r="7" spans="1:10" ht="13.5" thickBot="1" x14ac:dyDescent="0.25">
      <c r="A7" s="134" t="s">
        <v>67</v>
      </c>
      <c r="B7" s="135" t="s">
        <v>126</v>
      </c>
      <c r="C7" s="135" t="s">
        <v>127</v>
      </c>
      <c r="D7" s="136"/>
      <c r="E7" s="135"/>
      <c r="F7" s="137">
        <v>0.47916666666666669</v>
      </c>
      <c r="G7" s="137">
        <v>0.66666666666666663</v>
      </c>
      <c r="H7" s="138"/>
    </row>
    <row r="8" spans="1:10" x14ac:dyDescent="0.2">
      <c r="A8" s="319" t="s">
        <v>128</v>
      </c>
      <c r="B8" s="321" t="s">
        <v>129</v>
      </c>
      <c r="C8" s="139"/>
      <c r="D8" s="139"/>
      <c r="E8" s="323" t="s">
        <v>130</v>
      </c>
      <c r="F8" s="323"/>
      <c r="G8" s="323" t="s">
        <v>131</v>
      </c>
      <c r="H8" s="324"/>
      <c r="I8" s="325" t="s">
        <v>132</v>
      </c>
      <c r="J8" s="324"/>
    </row>
    <row r="9" spans="1:10" ht="13.5" thickBot="1" x14ac:dyDescent="0.25">
      <c r="A9" s="320"/>
      <c r="B9" s="322"/>
      <c r="C9" s="140" t="s">
        <v>133</v>
      </c>
      <c r="D9" s="140" t="s">
        <v>134</v>
      </c>
      <c r="E9" s="141" t="s">
        <v>135</v>
      </c>
      <c r="F9" s="141" t="s">
        <v>136</v>
      </c>
      <c r="G9" s="141" t="s">
        <v>137</v>
      </c>
      <c r="H9" s="142" t="s">
        <v>138</v>
      </c>
      <c r="I9" s="143" t="s">
        <v>139</v>
      </c>
      <c r="J9" s="142" t="s">
        <v>131</v>
      </c>
    </row>
    <row r="10" spans="1:10" ht="13.5" thickBot="1" x14ac:dyDescent="0.25">
      <c r="A10" s="130" t="s">
        <v>393</v>
      </c>
      <c r="B10" s="128"/>
      <c r="C10" s="131"/>
      <c r="D10" s="144">
        <f>SUM(D12:D18)</f>
        <v>10</v>
      </c>
      <c r="E10" s="128"/>
      <c r="F10" s="131"/>
      <c r="G10" s="132"/>
      <c r="H10" s="133"/>
      <c r="I10" s="143"/>
      <c r="J10" s="142"/>
    </row>
    <row r="11" spans="1:10" ht="13.5" thickBot="1" x14ac:dyDescent="0.25">
      <c r="A11" s="145" t="s">
        <v>140</v>
      </c>
      <c r="B11" s="146"/>
      <c r="C11" s="135"/>
      <c r="D11" s="135"/>
      <c r="E11" s="135"/>
      <c r="F11" s="135"/>
      <c r="G11" s="135"/>
      <c r="H11" s="147"/>
      <c r="I11" s="148"/>
      <c r="J11" s="149"/>
    </row>
    <row r="12" spans="1:10" x14ac:dyDescent="0.2">
      <c r="A12" s="150" t="s">
        <v>141</v>
      </c>
      <c r="B12" s="151" t="s">
        <v>142</v>
      </c>
      <c r="C12" s="116">
        <v>97.5</v>
      </c>
      <c r="D12" s="152"/>
      <c r="E12" s="153"/>
      <c r="F12" s="154"/>
      <c r="G12" s="154"/>
      <c r="H12" s="155">
        <v>0.45833333333333331</v>
      </c>
      <c r="I12" s="156"/>
      <c r="J12" s="149">
        <v>0.41736111111111113</v>
      </c>
    </row>
    <row r="13" spans="1:10" x14ac:dyDescent="0.2">
      <c r="A13" s="158"/>
      <c r="B13" s="159" t="s">
        <v>143</v>
      </c>
      <c r="C13" s="116">
        <v>95.4</v>
      </c>
      <c r="D13" s="152">
        <f t="shared" ref="D13:D18" si="0">(C12-C13)</f>
        <v>2.0999999999999943</v>
      </c>
      <c r="E13" s="154">
        <v>1.3888888888888888E-2</v>
      </c>
      <c r="F13" s="154">
        <v>1.0416666666666666E-2</v>
      </c>
      <c r="G13" s="154">
        <f>(H12+E13)</f>
        <v>0.47222222222222221</v>
      </c>
      <c r="H13" s="160">
        <f>(G13+F13)</f>
        <v>0.4826388888888889</v>
      </c>
      <c r="I13" s="161"/>
      <c r="J13" s="119"/>
    </row>
    <row r="14" spans="1:10" x14ac:dyDescent="0.2">
      <c r="A14" s="158" t="s">
        <v>144</v>
      </c>
      <c r="B14" s="151" t="s">
        <v>145</v>
      </c>
      <c r="C14" s="116">
        <v>92.9</v>
      </c>
      <c r="D14" s="152">
        <f t="shared" si="0"/>
        <v>2.5</v>
      </c>
      <c r="E14" s="153" t="str">
        <f>TEXT(D14/$B$2,"h:mm")</f>
        <v>0:51</v>
      </c>
      <c r="F14" s="154">
        <v>6.25E-2</v>
      </c>
      <c r="G14" s="154">
        <f>H13+E14</f>
        <v>0.5180555555555556</v>
      </c>
      <c r="H14" s="160">
        <f>(G14+F14)</f>
        <v>0.5805555555555556</v>
      </c>
      <c r="I14" s="161" t="s">
        <v>147</v>
      </c>
      <c r="J14" s="119"/>
    </row>
    <row r="15" spans="1:10" x14ac:dyDescent="0.2">
      <c r="A15" s="158"/>
      <c r="B15" s="159" t="s">
        <v>146</v>
      </c>
      <c r="C15" s="116">
        <v>92.8</v>
      </c>
      <c r="D15" s="152">
        <f t="shared" si="0"/>
        <v>0.10000000000000853</v>
      </c>
      <c r="E15" s="153" t="str">
        <f>TEXT(D15/$B$4,"h:mm")</f>
        <v>0:01</v>
      </c>
      <c r="F15" s="154">
        <v>1.0416666666666666E-2</v>
      </c>
      <c r="G15" s="154">
        <f>H14+E15</f>
        <v>0.58125000000000004</v>
      </c>
      <c r="H15" s="160">
        <f>(G15+F15)</f>
        <v>0.59166666666666667</v>
      </c>
      <c r="I15" s="161"/>
      <c r="J15" s="119"/>
    </row>
    <row r="16" spans="1:10" x14ac:dyDescent="0.2">
      <c r="A16" s="158"/>
      <c r="B16" s="159" t="s">
        <v>148</v>
      </c>
      <c r="C16" s="116">
        <v>92.3</v>
      </c>
      <c r="D16" s="152">
        <f t="shared" si="0"/>
        <v>0.5</v>
      </c>
      <c r="E16" s="153" t="str">
        <f>TEXT(D16/$B$3,"h:mm")</f>
        <v>0:08</v>
      </c>
      <c r="F16" s="154">
        <v>6.9444444444444441E-3</v>
      </c>
      <c r="G16" s="154">
        <f>H15+E16</f>
        <v>0.59722222222222221</v>
      </c>
      <c r="H16" s="160">
        <f>(G16+F16)</f>
        <v>0.60416666666666663</v>
      </c>
      <c r="I16" s="161"/>
      <c r="J16" s="119"/>
    </row>
    <row r="17" spans="1:10" x14ac:dyDescent="0.2">
      <c r="A17" s="158"/>
      <c r="B17" s="164" t="s">
        <v>149</v>
      </c>
      <c r="C17" s="152">
        <v>89.5</v>
      </c>
      <c r="D17" s="152">
        <f t="shared" si="0"/>
        <v>2.7999999999999972</v>
      </c>
      <c r="E17" s="153" t="str">
        <f>TEXT(D17/$B$4,"h:mm")</f>
        <v>0:36</v>
      </c>
      <c r="F17" s="154">
        <v>1.0416666666666666E-2</v>
      </c>
      <c r="G17" s="154">
        <f>H16+E17</f>
        <v>0.62916666666666665</v>
      </c>
      <c r="H17" s="160">
        <f>(G17+F17)</f>
        <v>0.63958333333333328</v>
      </c>
      <c r="I17" s="161"/>
      <c r="J17" s="119"/>
    </row>
    <row r="18" spans="1:10" ht="13.5" thickBot="1" x14ac:dyDescent="0.25">
      <c r="A18" s="158" t="s">
        <v>144</v>
      </c>
      <c r="B18" s="165" t="s">
        <v>150</v>
      </c>
      <c r="C18" s="116">
        <v>87.5</v>
      </c>
      <c r="D18" s="152">
        <f t="shared" si="0"/>
        <v>2</v>
      </c>
      <c r="E18" s="153" t="str">
        <f>TEXT(D18/$B$4,"h:mm")</f>
        <v>0:26</v>
      </c>
      <c r="F18" s="154"/>
      <c r="G18" s="154">
        <f>H17+E18</f>
        <v>0.65763888888888888</v>
      </c>
      <c r="H18" s="160"/>
      <c r="I18" s="166"/>
      <c r="J18" s="307">
        <v>0.41111111111111115</v>
      </c>
    </row>
    <row r="19" spans="1:10" ht="13.5" thickBot="1" x14ac:dyDescent="0.25">
      <c r="A19" s="130" t="s">
        <v>395</v>
      </c>
      <c r="B19" s="128"/>
      <c r="C19" s="131"/>
      <c r="D19" s="144">
        <f>SUM(D20:D24)</f>
        <v>14.299999999999997</v>
      </c>
      <c r="E19" s="128"/>
      <c r="F19" s="131"/>
      <c r="G19" s="132"/>
      <c r="H19" s="133"/>
      <c r="I19" s="168"/>
      <c r="J19" s="169"/>
    </row>
    <row r="20" spans="1:10" x14ac:dyDescent="0.2">
      <c r="A20" s="158" t="s">
        <v>144</v>
      </c>
      <c r="B20" s="165" t="s">
        <v>150</v>
      </c>
      <c r="C20" s="116">
        <v>87.5</v>
      </c>
      <c r="D20" s="116"/>
      <c r="E20" s="116"/>
      <c r="F20" s="116"/>
      <c r="G20" s="116"/>
      <c r="H20" s="117">
        <v>0.4548611111111111</v>
      </c>
      <c r="I20" s="310">
        <v>0.40625</v>
      </c>
      <c r="J20" s="149">
        <v>0.44791666666666669</v>
      </c>
    </row>
    <row r="21" spans="1:10" x14ac:dyDescent="0.2">
      <c r="A21" s="158" t="s">
        <v>151</v>
      </c>
      <c r="B21" s="165" t="s">
        <v>152</v>
      </c>
      <c r="C21" s="116">
        <v>82.5</v>
      </c>
      <c r="D21" s="152">
        <f>(C20-C21)</f>
        <v>5</v>
      </c>
      <c r="E21" s="153" t="str">
        <f>TEXT(D21/$B$4,"h:mm")</f>
        <v>1:05</v>
      </c>
      <c r="F21" s="154">
        <v>0.1111111111111111</v>
      </c>
      <c r="G21" s="154">
        <f>H20+E21</f>
        <v>0.5</v>
      </c>
      <c r="H21" s="154">
        <f>(G21+F21)</f>
        <v>0.61111111111111116</v>
      </c>
      <c r="I21" s="161"/>
      <c r="J21" s="119"/>
    </row>
    <row r="22" spans="1:10" x14ac:dyDescent="0.2">
      <c r="A22" s="114"/>
      <c r="B22" s="164" t="s">
        <v>153</v>
      </c>
      <c r="C22" s="152">
        <v>82.3</v>
      </c>
      <c r="D22" s="152">
        <f>(C21-C22)</f>
        <v>0.20000000000000284</v>
      </c>
      <c r="E22" s="153" t="str">
        <f>TEXT(D22/$B$2,"h:mm")</f>
        <v>0:04</v>
      </c>
      <c r="F22" s="154">
        <v>6.9444444444444441E-3</v>
      </c>
      <c r="G22" s="154">
        <f>H21+E22</f>
        <v>0.61388888888888893</v>
      </c>
      <c r="H22" s="154">
        <f>(G22+F22)</f>
        <v>0.62083333333333335</v>
      </c>
      <c r="I22" s="161" t="s">
        <v>154</v>
      </c>
      <c r="J22" s="163" t="s">
        <v>155</v>
      </c>
    </row>
    <row r="23" spans="1:10" x14ac:dyDescent="0.2">
      <c r="A23" s="114"/>
      <c r="B23" s="164" t="s">
        <v>156</v>
      </c>
      <c r="C23" s="152">
        <v>75.2</v>
      </c>
      <c r="D23" s="152">
        <f>(C22-C23)</f>
        <v>7.0999999999999943</v>
      </c>
      <c r="E23" s="153" t="str">
        <f>TEXT(D23/$B$4,"h:mm")</f>
        <v>1:32</v>
      </c>
      <c r="F23" s="154">
        <v>1.0416666666666666E-2</v>
      </c>
      <c r="G23" s="154">
        <f>H22+E23</f>
        <v>0.68472222222222223</v>
      </c>
      <c r="H23" s="154">
        <f>(G23+F23)</f>
        <v>0.69513888888888886</v>
      </c>
      <c r="I23" s="161" t="s">
        <v>159</v>
      </c>
      <c r="J23" s="163" t="s">
        <v>69</v>
      </c>
    </row>
    <row r="24" spans="1:10" ht="13.5" thickBot="1" x14ac:dyDescent="0.25">
      <c r="A24" s="114" t="s">
        <v>157</v>
      </c>
      <c r="B24" s="116" t="s">
        <v>158</v>
      </c>
      <c r="C24" s="152">
        <v>73.2</v>
      </c>
      <c r="D24" s="152">
        <f>(C23-C24)</f>
        <v>2</v>
      </c>
      <c r="E24" s="153" t="str">
        <f>TEXT(D24/$B$2,"h:mm")</f>
        <v>0:41</v>
      </c>
      <c r="F24" s="154"/>
      <c r="G24" s="154">
        <f>H23+E24</f>
        <v>0.72361111111111109</v>
      </c>
      <c r="H24" s="154"/>
      <c r="I24" s="311">
        <v>0.41666666666666669</v>
      </c>
      <c r="J24" s="307">
        <v>0.4375</v>
      </c>
    </row>
    <row r="25" spans="1:10" ht="13.5" thickBot="1" x14ac:dyDescent="0.25">
      <c r="A25" s="130" t="s">
        <v>396</v>
      </c>
      <c r="B25" s="128"/>
      <c r="C25" s="131"/>
      <c r="D25" s="144">
        <f>SUM(D26:D37)</f>
        <v>11.900000000000006</v>
      </c>
      <c r="E25" s="128"/>
      <c r="F25" s="131"/>
      <c r="G25" s="132"/>
      <c r="H25" s="133"/>
      <c r="I25" s="171"/>
      <c r="J25" s="172"/>
    </row>
    <row r="26" spans="1:10" x14ac:dyDescent="0.2">
      <c r="A26" s="114" t="s">
        <v>157</v>
      </c>
      <c r="B26" s="116" t="s">
        <v>158</v>
      </c>
      <c r="C26" s="152">
        <v>73.2</v>
      </c>
      <c r="D26" s="116"/>
      <c r="E26" s="116"/>
      <c r="F26" s="116"/>
      <c r="G26" s="116"/>
      <c r="H26" s="117">
        <v>0.44791666666666669</v>
      </c>
      <c r="I26" s="310">
        <v>0.40625</v>
      </c>
      <c r="J26" s="149">
        <v>0.4597222222222222</v>
      </c>
    </row>
    <row r="27" spans="1:10" x14ac:dyDescent="0.2">
      <c r="A27" s="114"/>
      <c r="B27" s="164" t="s">
        <v>160</v>
      </c>
      <c r="C27" s="152">
        <v>73.099999999999994</v>
      </c>
      <c r="D27" s="152">
        <f t="shared" ref="D27:D37" si="1">(C26-C27)</f>
        <v>0.10000000000000853</v>
      </c>
      <c r="E27" s="153" t="str">
        <f>TEXT(D27/$B$2,"h:mm")</f>
        <v>0:02</v>
      </c>
      <c r="F27" s="154">
        <v>3.472222222222222E-3</v>
      </c>
      <c r="G27" s="154">
        <f>(H26+E27)</f>
        <v>0.44930555555555557</v>
      </c>
      <c r="H27" s="154">
        <f t="shared" ref="H27:H36" si="2">(G27+F27)</f>
        <v>0.45277777777777778</v>
      </c>
      <c r="I27" s="161"/>
      <c r="J27" s="163"/>
    </row>
    <row r="28" spans="1:10" x14ac:dyDescent="0.2">
      <c r="A28" s="158"/>
      <c r="B28" s="159" t="s">
        <v>161</v>
      </c>
      <c r="C28" s="152">
        <v>72.2</v>
      </c>
      <c r="D28" s="152">
        <f t="shared" si="1"/>
        <v>0.89999999999999147</v>
      </c>
      <c r="E28" s="153" t="str">
        <f>TEXT(D28/$B$4,"h:mm")</f>
        <v>0:11</v>
      </c>
      <c r="F28" s="154">
        <v>1.0416666666666666E-2</v>
      </c>
      <c r="G28" s="154">
        <f t="shared" ref="G28:G37" si="3">(H27+E28)</f>
        <v>0.46041666666666664</v>
      </c>
      <c r="H28" s="154">
        <f t="shared" si="2"/>
        <v>0.47083333333333333</v>
      </c>
      <c r="I28" s="161"/>
      <c r="J28" s="163"/>
    </row>
    <row r="29" spans="1:10" x14ac:dyDescent="0.2">
      <c r="A29" s="158"/>
      <c r="B29" s="159" t="s">
        <v>162</v>
      </c>
      <c r="C29" s="152">
        <v>71.2</v>
      </c>
      <c r="D29" s="152">
        <f t="shared" si="1"/>
        <v>1</v>
      </c>
      <c r="E29" s="153" t="str">
        <f>TEXT(D29/$B$3,"h:mm")</f>
        <v>0:16</v>
      </c>
      <c r="F29" s="154">
        <v>1.0416666666666666E-2</v>
      </c>
      <c r="G29" s="154">
        <f t="shared" si="3"/>
        <v>0.48194444444444445</v>
      </c>
      <c r="H29" s="154">
        <f t="shared" si="2"/>
        <v>0.49236111111111114</v>
      </c>
      <c r="I29" s="161"/>
      <c r="J29" s="163"/>
    </row>
    <row r="30" spans="1:10" x14ac:dyDescent="0.2">
      <c r="A30" s="158"/>
      <c r="B30" s="159" t="s">
        <v>163</v>
      </c>
      <c r="C30" s="152">
        <v>70.8</v>
      </c>
      <c r="D30" s="152">
        <f t="shared" si="1"/>
        <v>0.40000000000000568</v>
      </c>
      <c r="E30" s="153" t="str">
        <f>TEXT(D30/$B$2,"h:mm")</f>
        <v>0:08</v>
      </c>
      <c r="F30" s="154">
        <v>1.0416666666666666E-2</v>
      </c>
      <c r="G30" s="154">
        <f t="shared" si="3"/>
        <v>0.49791666666666667</v>
      </c>
      <c r="H30" s="154">
        <f t="shared" si="2"/>
        <v>0.5083333333333333</v>
      </c>
      <c r="I30" s="161"/>
      <c r="J30" s="163"/>
    </row>
    <row r="31" spans="1:10" s="176" customFormat="1" x14ac:dyDescent="0.2">
      <c r="A31" s="150" t="s">
        <v>164</v>
      </c>
      <c r="B31" s="151" t="s">
        <v>165</v>
      </c>
      <c r="C31" s="173">
        <v>68.2</v>
      </c>
      <c r="D31" s="152">
        <f t="shared" si="1"/>
        <v>2.5999999999999943</v>
      </c>
      <c r="E31" s="174" t="str">
        <f>TEXT(D31/$B$2,"h:mm")</f>
        <v>0:53</v>
      </c>
      <c r="F31" s="175">
        <v>5.2083333333333336E-2</v>
      </c>
      <c r="G31" s="154">
        <f t="shared" si="3"/>
        <v>0.54513888888888884</v>
      </c>
      <c r="H31" s="175">
        <f>(G31+F31)</f>
        <v>0.59722222222222221</v>
      </c>
      <c r="I31" s="161"/>
      <c r="J31" s="163"/>
    </row>
    <row r="32" spans="1:10" x14ac:dyDescent="0.2">
      <c r="A32" s="158"/>
      <c r="B32" s="159" t="s">
        <v>166</v>
      </c>
      <c r="C32" s="152">
        <v>68.2</v>
      </c>
      <c r="D32" s="152">
        <f t="shared" si="1"/>
        <v>0</v>
      </c>
      <c r="E32" s="153" t="str">
        <f>TEXT(D32/$B$3,"h:mm")</f>
        <v>0:00</v>
      </c>
      <c r="F32" s="154">
        <v>1.3888888888888888E-2</v>
      </c>
      <c r="G32" s="154">
        <f t="shared" si="3"/>
        <v>0.59722222222222221</v>
      </c>
      <c r="H32" s="154">
        <f t="shared" si="2"/>
        <v>0.61111111111111105</v>
      </c>
      <c r="I32" s="161" t="s">
        <v>191</v>
      </c>
      <c r="J32" s="163" t="s">
        <v>147</v>
      </c>
    </row>
    <row r="33" spans="1:10" x14ac:dyDescent="0.2">
      <c r="A33" s="158"/>
      <c r="B33" s="159" t="s">
        <v>167</v>
      </c>
      <c r="C33" s="152">
        <v>67.599999999999994</v>
      </c>
      <c r="D33" s="152">
        <f t="shared" si="1"/>
        <v>0.60000000000000853</v>
      </c>
      <c r="E33" s="153" t="str">
        <f>TEXT(D33/$B$4,"h:mm")</f>
        <v>0:07</v>
      </c>
      <c r="F33" s="154">
        <v>1.0416666666666666E-2</v>
      </c>
      <c r="G33" s="154">
        <f t="shared" si="3"/>
        <v>0.61597222222222214</v>
      </c>
      <c r="H33" s="154">
        <f t="shared" si="2"/>
        <v>0.62638888888888877</v>
      </c>
      <c r="I33" s="161"/>
      <c r="J33" s="163"/>
    </row>
    <row r="34" spans="1:10" x14ac:dyDescent="0.2">
      <c r="A34" s="158"/>
      <c r="B34" s="159" t="s">
        <v>168</v>
      </c>
      <c r="C34" s="152">
        <v>65.3</v>
      </c>
      <c r="D34" s="152">
        <f t="shared" si="1"/>
        <v>2.2999999999999972</v>
      </c>
      <c r="E34" s="153" t="str">
        <f>TEXT(D34/$B$2,"h:mm")</f>
        <v>0:47</v>
      </c>
      <c r="F34" s="154">
        <v>6.9444444444444441E-3</v>
      </c>
      <c r="G34" s="154">
        <f t="shared" si="3"/>
        <v>0.65902777777777766</v>
      </c>
      <c r="H34" s="154">
        <f t="shared" si="2"/>
        <v>0.66597222222222208</v>
      </c>
      <c r="I34" s="161"/>
      <c r="J34" s="163"/>
    </row>
    <row r="35" spans="1:10" x14ac:dyDescent="0.2">
      <c r="A35" s="158"/>
      <c r="B35" s="159" t="s">
        <v>169</v>
      </c>
      <c r="C35" s="152">
        <v>64.2</v>
      </c>
      <c r="D35" s="152">
        <f t="shared" si="1"/>
        <v>1.0999999999999943</v>
      </c>
      <c r="E35" s="153" t="str">
        <f>TEXT(D35/$B$2,"h:mm")</f>
        <v>0:22</v>
      </c>
      <c r="F35" s="154">
        <v>1.0416666666666666E-2</v>
      </c>
      <c r="G35" s="154">
        <f t="shared" si="3"/>
        <v>0.6812499999999998</v>
      </c>
      <c r="H35" s="154">
        <f t="shared" si="2"/>
        <v>0.69166666666666643</v>
      </c>
      <c r="I35" s="161"/>
      <c r="J35" s="163"/>
    </row>
    <row r="36" spans="1:10" x14ac:dyDescent="0.2">
      <c r="A36" s="158"/>
      <c r="B36" s="159" t="s">
        <v>170</v>
      </c>
      <c r="C36" s="152">
        <v>61.4</v>
      </c>
      <c r="D36" s="152">
        <f t="shared" si="1"/>
        <v>2.8000000000000043</v>
      </c>
      <c r="E36" s="153" t="str">
        <f>TEXT(D36/$B$3,"h:mm")</f>
        <v>0:44</v>
      </c>
      <c r="F36" s="154">
        <v>1.0416666666666666E-2</v>
      </c>
      <c r="G36" s="154">
        <f t="shared" si="3"/>
        <v>0.72222222222222199</v>
      </c>
      <c r="H36" s="154">
        <f t="shared" si="2"/>
        <v>0.73263888888888862</v>
      </c>
      <c r="I36" s="161"/>
      <c r="J36" s="163"/>
    </row>
    <row r="37" spans="1:10" ht="13.5" thickBot="1" x14ac:dyDescent="0.25">
      <c r="A37" s="158" t="s">
        <v>171</v>
      </c>
      <c r="B37" s="165" t="s">
        <v>172</v>
      </c>
      <c r="C37" s="152">
        <v>61.3</v>
      </c>
      <c r="D37" s="152">
        <f t="shared" si="1"/>
        <v>0.10000000000000142</v>
      </c>
      <c r="E37" s="153" t="str">
        <f>TEXT(D37/$B$2,"h:mm")</f>
        <v>0:02</v>
      </c>
      <c r="F37" s="154"/>
      <c r="G37" s="154">
        <f t="shared" si="3"/>
        <v>0.7340277777777775</v>
      </c>
      <c r="H37" s="154"/>
      <c r="I37" s="311">
        <v>0.41666666666666669</v>
      </c>
      <c r="J37" s="307">
        <v>0.4513888888888889</v>
      </c>
    </row>
    <row r="38" spans="1:10" ht="13.5" thickBot="1" x14ac:dyDescent="0.25">
      <c r="A38" s="130" t="s">
        <v>397</v>
      </c>
      <c r="B38" s="128"/>
      <c r="C38" s="131"/>
      <c r="D38" s="144">
        <f>SUM(D39:D50)</f>
        <v>6.5</v>
      </c>
      <c r="E38" s="128"/>
      <c r="F38" s="131"/>
      <c r="G38" s="132"/>
      <c r="H38" s="133"/>
      <c r="I38" s="177"/>
      <c r="J38" s="178"/>
    </row>
    <row r="39" spans="1:10" x14ac:dyDescent="0.2">
      <c r="A39" s="158" t="s">
        <v>171</v>
      </c>
      <c r="B39" s="165" t="s">
        <v>172</v>
      </c>
      <c r="C39" s="152">
        <v>61.3</v>
      </c>
      <c r="D39" s="116"/>
      <c r="E39" s="116"/>
      <c r="F39" s="116"/>
      <c r="G39" s="116"/>
      <c r="H39" s="155">
        <v>0.44791666666666669</v>
      </c>
      <c r="I39" s="161" t="s">
        <v>399</v>
      </c>
      <c r="J39" s="157"/>
    </row>
    <row r="40" spans="1:10" ht="13.5" thickBot="1" x14ac:dyDescent="0.25">
      <c r="A40" s="158" t="s">
        <v>174</v>
      </c>
      <c r="B40" s="165"/>
      <c r="C40" s="152">
        <v>54.8</v>
      </c>
      <c r="D40" s="152">
        <f>(C39-C40)</f>
        <v>6.5</v>
      </c>
      <c r="E40" s="153" t="str">
        <f>TEXT(D40/$B$3,"h:mm")</f>
        <v>1:44</v>
      </c>
      <c r="F40" s="154"/>
      <c r="G40" s="154">
        <f>(H39+E40)</f>
        <v>0.52013888888888893</v>
      </c>
      <c r="H40" s="160"/>
      <c r="I40" s="166"/>
      <c r="J40" s="167"/>
    </row>
    <row r="41" spans="1:10" ht="13.5" thickBot="1" x14ac:dyDescent="0.25">
      <c r="A41" s="179"/>
      <c r="B41" s="180"/>
      <c r="C41" s="181"/>
      <c r="D41" s="181"/>
      <c r="E41" s="182"/>
      <c r="F41" s="183"/>
      <c r="G41" s="183"/>
      <c r="H41" s="149"/>
      <c r="J41" s="184"/>
    </row>
    <row r="42" spans="1:10" ht="13.5" thickBot="1" x14ac:dyDescent="0.25">
      <c r="A42" s="185"/>
      <c r="B42" s="127" t="s">
        <v>121</v>
      </c>
      <c r="C42" s="127" t="s">
        <v>122</v>
      </c>
      <c r="D42" s="128"/>
      <c r="E42" s="127"/>
      <c r="F42" s="127" t="s">
        <v>123</v>
      </c>
      <c r="G42" s="127" t="s">
        <v>124</v>
      </c>
      <c r="H42" s="129"/>
    </row>
    <row r="43" spans="1:10" x14ac:dyDescent="0.2">
      <c r="A43" s="148" t="s">
        <v>67</v>
      </c>
      <c r="B43" s="180" t="s">
        <v>174</v>
      </c>
      <c r="C43" s="186" t="s">
        <v>126</v>
      </c>
      <c r="D43" s="187"/>
      <c r="E43" s="182"/>
      <c r="F43" s="183">
        <v>0.52083333333333337</v>
      </c>
      <c r="G43" s="183">
        <v>0.66666666666666663</v>
      </c>
      <c r="H43" s="149"/>
    </row>
    <row r="44" spans="1:10" ht="13.5" thickBot="1" x14ac:dyDescent="0.25">
      <c r="A44" s="121"/>
      <c r="B44" s="123"/>
      <c r="C44" s="123"/>
      <c r="D44" s="123"/>
      <c r="E44" s="123"/>
      <c r="F44" s="123"/>
      <c r="G44" s="123"/>
      <c r="H44" s="125"/>
    </row>
    <row r="45" spans="1:10" ht="13.5" thickBot="1" x14ac:dyDescent="0.25">
      <c r="A45" s="126" t="s">
        <v>120</v>
      </c>
      <c r="B45" s="127" t="s">
        <v>175</v>
      </c>
      <c r="C45" s="127"/>
      <c r="D45" s="128"/>
      <c r="E45" s="127" t="s">
        <v>134</v>
      </c>
      <c r="F45" s="127" t="s">
        <v>123</v>
      </c>
      <c r="G45" s="127" t="s">
        <v>124</v>
      </c>
      <c r="H45" s="129"/>
    </row>
    <row r="46" spans="1:10" x14ac:dyDescent="0.2">
      <c r="A46" s="188" t="s">
        <v>176</v>
      </c>
      <c r="B46" s="189" t="s">
        <v>126</v>
      </c>
      <c r="C46" s="190" t="s">
        <v>177</v>
      </c>
      <c r="D46" s="190"/>
      <c r="E46" s="191"/>
      <c r="F46" s="192">
        <f>F7</f>
        <v>0.47916666666666669</v>
      </c>
      <c r="G46" s="192">
        <f>G7</f>
        <v>0.66666666666666663</v>
      </c>
      <c r="H46" s="193"/>
    </row>
    <row r="47" spans="1:10" x14ac:dyDescent="0.2">
      <c r="A47" s="188" t="s">
        <v>178</v>
      </c>
      <c r="B47" s="189" t="s">
        <v>141</v>
      </c>
      <c r="C47" s="190" t="s">
        <v>177</v>
      </c>
      <c r="D47" s="190"/>
      <c r="E47" s="191">
        <f>D10</f>
        <v>10</v>
      </c>
      <c r="F47" s="192">
        <f>H12</f>
        <v>0.45833333333333331</v>
      </c>
      <c r="G47" s="192">
        <f>G18</f>
        <v>0.65763888888888888</v>
      </c>
      <c r="H47" s="193"/>
    </row>
    <row r="48" spans="1:10" x14ac:dyDescent="0.2">
      <c r="A48" s="188" t="s">
        <v>179</v>
      </c>
      <c r="B48" s="190" t="s">
        <v>177</v>
      </c>
      <c r="C48" s="190" t="s">
        <v>157</v>
      </c>
      <c r="D48" s="190"/>
      <c r="E48" s="191">
        <f>D19</f>
        <v>14.299999999999997</v>
      </c>
      <c r="F48" s="192">
        <f>H20</f>
        <v>0.4548611111111111</v>
      </c>
      <c r="G48" s="192">
        <f>G24</f>
        <v>0.72361111111111109</v>
      </c>
      <c r="H48" s="193"/>
    </row>
    <row r="49" spans="1:8" x14ac:dyDescent="0.2">
      <c r="A49" s="188" t="s">
        <v>180</v>
      </c>
      <c r="B49" s="190" t="s">
        <v>157</v>
      </c>
      <c r="C49" s="190" t="s">
        <v>171</v>
      </c>
      <c r="D49" s="190"/>
      <c r="E49" s="191">
        <f>D25</f>
        <v>11.900000000000006</v>
      </c>
      <c r="F49" s="192">
        <f>H26</f>
        <v>0.44791666666666669</v>
      </c>
      <c r="G49" s="192">
        <f>G37</f>
        <v>0.7340277777777775</v>
      </c>
      <c r="H49" s="193"/>
    </row>
    <row r="50" spans="1:8" x14ac:dyDescent="0.2">
      <c r="A50" s="188" t="s">
        <v>181</v>
      </c>
      <c r="B50" s="190" t="s">
        <v>171</v>
      </c>
      <c r="C50" s="190" t="s">
        <v>174</v>
      </c>
      <c r="D50" s="190"/>
      <c r="E50" s="191">
        <f>D38</f>
        <v>6.5</v>
      </c>
      <c r="F50" s="192">
        <f>H39</f>
        <v>0.44791666666666669</v>
      </c>
      <c r="G50" s="192">
        <f>G40</f>
        <v>0.52013888888888893</v>
      </c>
      <c r="H50" s="193"/>
    </row>
    <row r="51" spans="1:8" x14ac:dyDescent="0.2">
      <c r="A51" s="188"/>
      <c r="B51" s="190"/>
      <c r="C51" s="190"/>
      <c r="D51" s="190"/>
      <c r="E51" s="191"/>
      <c r="F51" s="192"/>
      <c r="G51" s="192"/>
      <c r="H51" s="193"/>
    </row>
    <row r="52" spans="1:8" x14ac:dyDescent="0.2">
      <c r="A52" s="188"/>
      <c r="B52" s="190"/>
      <c r="C52" s="194" t="s">
        <v>101</v>
      </c>
      <c r="D52" s="190"/>
      <c r="E52" s="195">
        <f>SUM(E47:E50)</f>
        <v>42.7</v>
      </c>
      <c r="F52" s="190" t="s">
        <v>134</v>
      </c>
      <c r="G52" s="190"/>
      <c r="H52" s="193"/>
    </row>
    <row r="53" spans="1:8" x14ac:dyDescent="0.2">
      <c r="A53" s="188"/>
      <c r="B53" s="190"/>
      <c r="C53" s="194" t="s">
        <v>182</v>
      </c>
      <c r="D53" s="190"/>
      <c r="E53" s="195">
        <f>E52/4</f>
        <v>10.675000000000001</v>
      </c>
      <c r="F53" s="190" t="s">
        <v>134</v>
      </c>
      <c r="G53" s="190"/>
      <c r="H53" s="193"/>
    </row>
    <row r="54" spans="1:8" x14ac:dyDescent="0.2">
      <c r="A54" s="188"/>
      <c r="B54" s="190"/>
      <c r="C54" s="190" t="s">
        <v>183</v>
      </c>
      <c r="D54" s="190"/>
      <c r="E54" s="190">
        <v>15</v>
      </c>
      <c r="F54" s="190"/>
      <c r="G54" s="190"/>
      <c r="H54" s="193"/>
    </row>
    <row r="55" spans="1:8" ht="13.5" thickBot="1" x14ac:dyDescent="0.25">
      <c r="A55" s="196"/>
      <c r="B55" s="197"/>
      <c r="C55" s="197" t="s">
        <v>184</v>
      </c>
      <c r="D55" s="197"/>
      <c r="E55" s="198">
        <f>E52/E54</f>
        <v>2.8466666666666667</v>
      </c>
      <c r="F55" s="197"/>
      <c r="G55" s="197"/>
      <c r="H55" s="199"/>
    </row>
    <row r="56" spans="1:8" x14ac:dyDescent="0.2">
      <c r="A56" s="200"/>
      <c r="B56" s="200"/>
      <c r="C56" s="200"/>
      <c r="D56" s="200"/>
      <c r="E56" s="200"/>
      <c r="F56" s="200"/>
      <c r="G56" s="200"/>
      <c r="H56" s="200"/>
    </row>
  </sheetData>
  <mergeCells count="5">
    <mergeCell ref="A8:A9"/>
    <mergeCell ref="B8:B9"/>
    <mergeCell ref="E8:F8"/>
    <mergeCell ref="G8:H8"/>
    <mergeCell ref="I8:J8"/>
  </mergeCells>
  <pageMargins left="0.78740157480314965" right="0.78740157480314965" top="0.98425196850393704" bottom="0.98425196850393704" header="0.51181102362204722" footer="0.51181102362204722"/>
  <pageSetup paperSize="9" scale="6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workbookViewId="0">
      <pane ySplit="9" topLeftCell="A10" activePane="bottomLeft" state="frozen"/>
      <selection pane="bottomLeft" activeCell="B15" sqref="B15"/>
    </sheetView>
  </sheetViews>
  <sheetFormatPr defaultRowHeight="12.75" x14ac:dyDescent="0.2"/>
  <cols>
    <col min="1" max="1" width="15.28515625" style="120" customWidth="1"/>
    <col min="2" max="2" width="31.140625" style="120" customWidth="1"/>
    <col min="3" max="3" width="10.140625" style="120" customWidth="1"/>
    <col min="4" max="4" width="7.85546875" style="120" customWidth="1"/>
    <col min="5" max="5" width="7.42578125" style="120" customWidth="1"/>
    <col min="6" max="6" width="7.7109375" style="120" customWidth="1"/>
    <col min="7" max="7" width="8.42578125" style="120" customWidth="1"/>
    <col min="8" max="8" width="9.140625" style="120" customWidth="1"/>
    <col min="9" max="9" width="20.85546875" style="120" customWidth="1"/>
    <col min="10" max="10" width="22.85546875" style="120" customWidth="1"/>
    <col min="11" max="256" width="9.140625" style="120"/>
    <col min="257" max="257" width="15.28515625" style="120" customWidth="1"/>
    <col min="258" max="258" width="31.140625" style="120" customWidth="1"/>
    <col min="259" max="259" width="10.140625" style="120" customWidth="1"/>
    <col min="260" max="260" width="7.85546875" style="120" customWidth="1"/>
    <col min="261" max="261" width="7.42578125" style="120" customWidth="1"/>
    <col min="262" max="262" width="7.7109375" style="120" customWidth="1"/>
    <col min="263" max="263" width="8.42578125" style="120" customWidth="1"/>
    <col min="264" max="264" width="9.140625" style="120" customWidth="1"/>
    <col min="265" max="265" width="20.85546875" style="120" customWidth="1"/>
    <col min="266" max="266" width="22.85546875" style="120" customWidth="1"/>
    <col min="267" max="512" width="9.140625" style="120"/>
    <col min="513" max="513" width="15.28515625" style="120" customWidth="1"/>
    <col min="514" max="514" width="31.140625" style="120" customWidth="1"/>
    <col min="515" max="515" width="10.140625" style="120" customWidth="1"/>
    <col min="516" max="516" width="7.85546875" style="120" customWidth="1"/>
    <col min="517" max="517" width="7.42578125" style="120" customWidth="1"/>
    <col min="518" max="518" width="7.7109375" style="120" customWidth="1"/>
    <col min="519" max="519" width="8.42578125" style="120" customWidth="1"/>
    <col min="520" max="520" width="9.140625" style="120" customWidth="1"/>
    <col min="521" max="521" width="20.85546875" style="120" customWidth="1"/>
    <col min="522" max="522" width="22.85546875" style="120" customWidth="1"/>
    <col min="523" max="768" width="9.140625" style="120"/>
    <col min="769" max="769" width="15.28515625" style="120" customWidth="1"/>
    <col min="770" max="770" width="31.140625" style="120" customWidth="1"/>
    <col min="771" max="771" width="10.140625" style="120" customWidth="1"/>
    <col min="772" max="772" width="7.85546875" style="120" customWidth="1"/>
    <col min="773" max="773" width="7.42578125" style="120" customWidth="1"/>
    <col min="774" max="774" width="7.7109375" style="120" customWidth="1"/>
    <col min="775" max="775" width="8.42578125" style="120" customWidth="1"/>
    <col min="776" max="776" width="9.140625" style="120" customWidth="1"/>
    <col min="777" max="777" width="20.85546875" style="120" customWidth="1"/>
    <col min="778" max="778" width="22.85546875" style="120" customWidth="1"/>
    <col min="779" max="1024" width="9.140625" style="120"/>
    <col min="1025" max="1025" width="15.28515625" style="120" customWidth="1"/>
    <col min="1026" max="1026" width="31.140625" style="120" customWidth="1"/>
    <col min="1027" max="1027" width="10.140625" style="120" customWidth="1"/>
    <col min="1028" max="1028" width="7.85546875" style="120" customWidth="1"/>
    <col min="1029" max="1029" width="7.42578125" style="120" customWidth="1"/>
    <col min="1030" max="1030" width="7.7109375" style="120" customWidth="1"/>
    <col min="1031" max="1031" width="8.42578125" style="120" customWidth="1"/>
    <col min="1032" max="1032" width="9.140625" style="120" customWidth="1"/>
    <col min="1033" max="1033" width="20.85546875" style="120" customWidth="1"/>
    <col min="1034" max="1034" width="22.85546875" style="120" customWidth="1"/>
    <col min="1035" max="1280" width="9.140625" style="120"/>
    <col min="1281" max="1281" width="15.28515625" style="120" customWidth="1"/>
    <col min="1282" max="1282" width="31.140625" style="120" customWidth="1"/>
    <col min="1283" max="1283" width="10.140625" style="120" customWidth="1"/>
    <col min="1284" max="1284" width="7.85546875" style="120" customWidth="1"/>
    <col min="1285" max="1285" width="7.42578125" style="120" customWidth="1"/>
    <col min="1286" max="1286" width="7.7109375" style="120" customWidth="1"/>
    <col min="1287" max="1287" width="8.42578125" style="120" customWidth="1"/>
    <col min="1288" max="1288" width="9.140625" style="120" customWidth="1"/>
    <col min="1289" max="1289" width="20.85546875" style="120" customWidth="1"/>
    <col min="1290" max="1290" width="22.85546875" style="120" customWidth="1"/>
    <col min="1291" max="1536" width="9.140625" style="120"/>
    <col min="1537" max="1537" width="15.28515625" style="120" customWidth="1"/>
    <col min="1538" max="1538" width="31.140625" style="120" customWidth="1"/>
    <col min="1539" max="1539" width="10.140625" style="120" customWidth="1"/>
    <col min="1540" max="1540" width="7.85546875" style="120" customWidth="1"/>
    <col min="1541" max="1541" width="7.42578125" style="120" customWidth="1"/>
    <col min="1542" max="1542" width="7.7109375" style="120" customWidth="1"/>
    <col min="1543" max="1543" width="8.42578125" style="120" customWidth="1"/>
    <col min="1544" max="1544" width="9.140625" style="120" customWidth="1"/>
    <col min="1545" max="1545" width="20.85546875" style="120" customWidth="1"/>
    <col min="1546" max="1546" width="22.85546875" style="120" customWidth="1"/>
    <col min="1547" max="1792" width="9.140625" style="120"/>
    <col min="1793" max="1793" width="15.28515625" style="120" customWidth="1"/>
    <col min="1794" max="1794" width="31.140625" style="120" customWidth="1"/>
    <col min="1795" max="1795" width="10.140625" style="120" customWidth="1"/>
    <col min="1796" max="1796" width="7.85546875" style="120" customWidth="1"/>
    <col min="1797" max="1797" width="7.42578125" style="120" customWidth="1"/>
    <col min="1798" max="1798" width="7.7109375" style="120" customWidth="1"/>
    <col min="1799" max="1799" width="8.42578125" style="120" customWidth="1"/>
    <col min="1800" max="1800" width="9.140625" style="120" customWidth="1"/>
    <col min="1801" max="1801" width="20.85546875" style="120" customWidth="1"/>
    <col min="1802" max="1802" width="22.85546875" style="120" customWidth="1"/>
    <col min="1803" max="2048" width="9.140625" style="120"/>
    <col min="2049" max="2049" width="15.28515625" style="120" customWidth="1"/>
    <col min="2050" max="2050" width="31.140625" style="120" customWidth="1"/>
    <col min="2051" max="2051" width="10.140625" style="120" customWidth="1"/>
    <col min="2052" max="2052" width="7.85546875" style="120" customWidth="1"/>
    <col min="2053" max="2053" width="7.42578125" style="120" customWidth="1"/>
    <col min="2054" max="2054" width="7.7109375" style="120" customWidth="1"/>
    <col min="2055" max="2055" width="8.42578125" style="120" customWidth="1"/>
    <col min="2056" max="2056" width="9.140625" style="120" customWidth="1"/>
    <col min="2057" max="2057" width="20.85546875" style="120" customWidth="1"/>
    <col min="2058" max="2058" width="22.85546875" style="120" customWidth="1"/>
    <col min="2059" max="2304" width="9.140625" style="120"/>
    <col min="2305" max="2305" width="15.28515625" style="120" customWidth="1"/>
    <col min="2306" max="2306" width="31.140625" style="120" customWidth="1"/>
    <col min="2307" max="2307" width="10.140625" style="120" customWidth="1"/>
    <col min="2308" max="2308" width="7.85546875" style="120" customWidth="1"/>
    <col min="2309" max="2309" width="7.42578125" style="120" customWidth="1"/>
    <col min="2310" max="2310" width="7.7109375" style="120" customWidth="1"/>
    <col min="2311" max="2311" width="8.42578125" style="120" customWidth="1"/>
    <col min="2312" max="2312" width="9.140625" style="120" customWidth="1"/>
    <col min="2313" max="2313" width="20.85546875" style="120" customWidth="1"/>
    <col min="2314" max="2314" width="22.85546875" style="120" customWidth="1"/>
    <col min="2315" max="2560" width="9.140625" style="120"/>
    <col min="2561" max="2561" width="15.28515625" style="120" customWidth="1"/>
    <col min="2562" max="2562" width="31.140625" style="120" customWidth="1"/>
    <col min="2563" max="2563" width="10.140625" style="120" customWidth="1"/>
    <col min="2564" max="2564" width="7.85546875" style="120" customWidth="1"/>
    <col min="2565" max="2565" width="7.42578125" style="120" customWidth="1"/>
    <col min="2566" max="2566" width="7.7109375" style="120" customWidth="1"/>
    <col min="2567" max="2567" width="8.42578125" style="120" customWidth="1"/>
    <col min="2568" max="2568" width="9.140625" style="120" customWidth="1"/>
    <col min="2569" max="2569" width="20.85546875" style="120" customWidth="1"/>
    <col min="2570" max="2570" width="22.85546875" style="120" customWidth="1"/>
    <col min="2571" max="2816" width="9.140625" style="120"/>
    <col min="2817" max="2817" width="15.28515625" style="120" customWidth="1"/>
    <col min="2818" max="2818" width="31.140625" style="120" customWidth="1"/>
    <col min="2819" max="2819" width="10.140625" style="120" customWidth="1"/>
    <col min="2820" max="2820" width="7.85546875" style="120" customWidth="1"/>
    <col min="2821" max="2821" width="7.42578125" style="120" customWidth="1"/>
    <col min="2822" max="2822" width="7.7109375" style="120" customWidth="1"/>
    <col min="2823" max="2823" width="8.42578125" style="120" customWidth="1"/>
    <col min="2824" max="2824" width="9.140625" style="120" customWidth="1"/>
    <col min="2825" max="2825" width="20.85546875" style="120" customWidth="1"/>
    <col min="2826" max="2826" width="22.85546875" style="120" customWidth="1"/>
    <col min="2827" max="3072" width="9.140625" style="120"/>
    <col min="3073" max="3073" width="15.28515625" style="120" customWidth="1"/>
    <col min="3074" max="3074" width="31.140625" style="120" customWidth="1"/>
    <col min="3075" max="3075" width="10.140625" style="120" customWidth="1"/>
    <col min="3076" max="3076" width="7.85546875" style="120" customWidth="1"/>
    <col min="3077" max="3077" width="7.42578125" style="120" customWidth="1"/>
    <col min="3078" max="3078" width="7.7109375" style="120" customWidth="1"/>
    <col min="3079" max="3079" width="8.42578125" style="120" customWidth="1"/>
    <col min="3080" max="3080" width="9.140625" style="120" customWidth="1"/>
    <col min="3081" max="3081" width="20.85546875" style="120" customWidth="1"/>
    <col min="3082" max="3082" width="22.85546875" style="120" customWidth="1"/>
    <col min="3083" max="3328" width="9.140625" style="120"/>
    <col min="3329" max="3329" width="15.28515625" style="120" customWidth="1"/>
    <col min="3330" max="3330" width="31.140625" style="120" customWidth="1"/>
    <col min="3331" max="3331" width="10.140625" style="120" customWidth="1"/>
    <col min="3332" max="3332" width="7.85546875" style="120" customWidth="1"/>
    <col min="3333" max="3333" width="7.42578125" style="120" customWidth="1"/>
    <col min="3334" max="3334" width="7.7109375" style="120" customWidth="1"/>
    <col min="3335" max="3335" width="8.42578125" style="120" customWidth="1"/>
    <col min="3336" max="3336" width="9.140625" style="120" customWidth="1"/>
    <col min="3337" max="3337" width="20.85546875" style="120" customWidth="1"/>
    <col min="3338" max="3338" width="22.85546875" style="120" customWidth="1"/>
    <col min="3339" max="3584" width="9.140625" style="120"/>
    <col min="3585" max="3585" width="15.28515625" style="120" customWidth="1"/>
    <col min="3586" max="3586" width="31.140625" style="120" customWidth="1"/>
    <col min="3587" max="3587" width="10.140625" style="120" customWidth="1"/>
    <col min="3588" max="3588" width="7.85546875" style="120" customWidth="1"/>
    <col min="3589" max="3589" width="7.42578125" style="120" customWidth="1"/>
    <col min="3590" max="3590" width="7.7109375" style="120" customWidth="1"/>
    <col min="3591" max="3591" width="8.42578125" style="120" customWidth="1"/>
    <col min="3592" max="3592" width="9.140625" style="120" customWidth="1"/>
    <col min="3593" max="3593" width="20.85546875" style="120" customWidth="1"/>
    <col min="3594" max="3594" width="22.85546875" style="120" customWidth="1"/>
    <col min="3595" max="3840" width="9.140625" style="120"/>
    <col min="3841" max="3841" width="15.28515625" style="120" customWidth="1"/>
    <col min="3842" max="3842" width="31.140625" style="120" customWidth="1"/>
    <col min="3843" max="3843" width="10.140625" style="120" customWidth="1"/>
    <col min="3844" max="3844" width="7.85546875" style="120" customWidth="1"/>
    <col min="3845" max="3845" width="7.42578125" style="120" customWidth="1"/>
    <col min="3846" max="3846" width="7.7109375" style="120" customWidth="1"/>
    <col min="3847" max="3847" width="8.42578125" style="120" customWidth="1"/>
    <col min="3848" max="3848" width="9.140625" style="120" customWidth="1"/>
    <col min="3849" max="3849" width="20.85546875" style="120" customWidth="1"/>
    <col min="3850" max="3850" width="22.85546875" style="120" customWidth="1"/>
    <col min="3851" max="4096" width="9.140625" style="120"/>
    <col min="4097" max="4097" width="15.28515625" style="120" customWidth="1"/>
    <col min="4098" max="4098" width="31.140625" style="120" customWidth="1"/>
    <col min="4099" max="4099" width="10.140625" style="120" customWidth="1"/>
    <col min="4100" max="4100" width="7.85546875" style="120" customWidth="1"/>
    <col min="4101" max="4101" width="7.42578125" style="120" customWidth="1"/>
    <col min="4102" max="4102" width="7.7109375" style="120" customWidth="1"/>
    <col min="4103" max="4103" width="8.42578125" style="120" customWidth="1"/>
    <col min="4104" max="4104" width="9.140625" style="120" customWidth="1"/>
    <col min="4105" max="4105" width="20.85546875" style="120" customWidth="1"/>
    <col min="4106" max="4106" width="22.85546875" style="120" customWidth="1"/>
    <col min="4107" max="4352" width="9.140625" style="120"/>
    <col min="4353" max="4353" width="15.28515625" style="120" customWidth="1"/>
    <col min="4354" max="4354" width="31.140625" style="120" customWidth="1"/>
    <col min="4355" max="4355" width="10.140625" style="120" customWidth="1"/>
    <col min="4356" max="4356" width="7.85546875" style="120" customWidth="1"/>
    <col min="4357" max="4357" width="7.42578125" style="120" customWidth="1"/>
    <col min="4358" max="4358" width="7.7109375" style="120" customWidth="1"/>
    <col min="4359" max="4359" width="8.42578125" style="120" customWidth="1"/>
    <col min="4360" max="4360" width="9.140625" style="120" customWidth="1"/>
    <col min="4361" max="4361" width="20.85546875" style="120" customWidth="1"/>
    <col min="4362" max="4362" width="22.85546875" style="120" customWidth="1"/>
    <col min="4363" max="4608" width="9.140625" style="120"/>
    <col min="4609" max="4609" width="15.28515625" style="120" customWidth="1"/>
    <col min="4610" max="4610" width="31.140625" style="120" customWidth="1"/>
    <col min="4611" max="4611" width="10.140625" style="120" customWidth="1"/>
    <col min="4612" max="4612" width="7.85546875" style="120" customWidth="1"/>
    <col min="4613" max="4613" width="7.42578125" style="120" customWidth="1"/>
    <col min="4614" max="4614" width="7.7109375" style="120" customWidth="1"/>
    <col min="4615" max="4615" width="8.42578125" style="120" customWidth="1"/>
    <col min="4616" max="4616" width="9.140625" style="120" customWidth="1"/>
    <col min="4617" max="4617" width="20.85546875" style="120" customWidth="1"/>
    <col min="4618" max="4618" width="22.85546875" style="120" customWidth="1"/>
    <col min="4619" max="4864" width="9.140625" style="120"/>
    <col min="4865" max="4865" width="15.28515625" style="120" customWidth="1"/>
    <col min="4866" max="4866" width="31.140625" style="120" customWidth="1"/>
    <col min="4867" max="4867" width="10.140625" style="120" customWidth="1"/>
    <col min="4868" max="4868" width="7.85546875" style="120" customWidth="1"/>
    <col min="4869" max="4869" width="7.42578125" style="120" customWidth="1"/>
    <col min="4870" max="4870" width="7.7109375" style="120" customWidth="1"/>
    <col min="4871" max="4871" width="8.42578125" style="120" customWidth="1"/>
    <col min="4872" max="4872" width="9.140625" style="120" customWidth="1"/>
    <col min="4873" max="4873" width="20.85546875" style="120" customWidth="1"/>
    <col min="4874" max="4874" width="22.85546875" style="120" customWidth="1"/>
    <col min="4875" max="5120" width="9.140625" style="120"/>
    <col min="5121" max="5121" width="15.28515625" style="120" customWidth="1"/>
    <col min="5122" max="5122" width="31.140625" style="120" customWidth="1"/>
    <col min="5123" max="5123" width="10.140625" style="120" customWidth="1"/>
    <col min="5124" max="5124" width="7.85546875" style="120" customWidth="1"/>
    <col min="5125" max="5125" width="7.42578125" style="120" customWidth="1"/>
    <col min="5126" max="5126" width="7.7109375" style="120" customWidth="1"/>
    <col min="5127" max="5127" width="8.42578125" style="120" customWidth="1"/>
    <col min="5128" max="5128" width="9.140625" style="120" customWidth="1"/>
    <col min="5129" max="5129" width="20.85546875" style="120" customWidth="1"/>
    <col min="5130" max="5130" width="22.85546875" style="120" customWidth="1"/>
    <col min="5131" max="5376" width="9.140625" style="120"/>
    <col min="5377" max="5377" width="15.28515625" style="120" customWidth="1"/>
    <col min="5378" max="5378" width="31.140625" style="120" customWidth="1"/>
    <col min="5379" max="5379" width="10.140625" style="120" customWidth="1"/>
    <col min="5380" max="5380" width="7.85546875" style="120" customWidth="1"/>
    <col min="5381" max="5381" width="7.42578125" style="120" customWidth="1"/>
    <col min="5382" max="5382" width="7.7109375" style="120" customWidth="1"/>
    <col min="5383" max="5383" width="8.42578125" style="120" customWidth="1"/>
    <col min="5384" max="5384" width="9.140625" style="120" customWidth="1"/>
    <col min="5385" max="5385" width="20.85546875" style="120" customWidth="1"/>
    <col min="5386" max="5386" width="22.85546875" style="120" customWidth="1"/>
    <col min="5387" max="5632" width="9.140625" style="120"/>
    <col min="5633" max="5633" width="15.28515625" style="120" customWidth="1"/>
    <col min="5634" max="5634" width="31.140625" style="120" customWidth="1"/>
    <col min="5635" max="5635" width="10.140625" style="120" customWidth="1"/>
    <col min="5636" max="5636" width="7.85546875" style="120" customWidth="1"/>
    <col min="5637" max="5637" width="7.42578125" style="120" customWidth="1"/>
    <col min="5638" max="5638" width="7.7109375" style="120" customWidth="1"/>
    <col min="5639" max="5639" width="8.42578125" style="120" customWidth="1"/>
    <col min="5640" max="5640" width="9.140625" style="120" customWidth="1"/>
    <col min="5641" max="5641" width="20.85546875" style="120" customWidth="1"/>
    <col min="5642" max="5642" width="22.85546875" style="120" customWidth="1"/>
    <col min="5643" max="5888" width="9.140625" style="120"/>
    <col min="5889" max="5889" width="15.28515625" style="120" customWidth="1"/>
    <col min="5890" max="5890" width="31.140625" style="120" customWidth="1"/>
    <col min="5891" max="5891" width="10.140625" style="120" customWidth="1"/>
    <col min="5892" max="5892" width="7.85546875" style="120" customWidth="1"/>
    <col min="5893" max="5893" width="7.42578125" style="120" customWidth="1"/>
    <col min="5894" max="5894" width="7.7109375" style="120" customWidth="1"/>
    <col min="5895" max="5895" width="8.42578125" style="120" customWidth="1"/>
    <col min="5896" max="5896" width="9.140625" style="120" customWidth="1"/>
    <col min="5897" max="5897" width="20.85546875" style="120" customWidth="1"/>
    <col min="5898" max="5898" width="22.85546875" style="120" customWidth="1"/>
    <col min="5899" max="6144" width="9.140625" style="120"/>
    <col min="6145" max="6145" width="15.28515625" style="120" customWidth="1"/>
    <col min="6146" max="6146" width="31.140625" style="120" customWidth="1"/>
    <col min="6147" max="6147" width="10.140625" style="120" customWidth="1"/>
    <col min="6148" max="6148" width="7.85546875" style="120" customWidth="1"/>
    <col min="6149" max="6149" width="7.42578125" style="120" customWidth="1"/>
    <col min="6150" max="6150" width="7.7109375" style="120" customWidth="1"/>
    <col min="6151" max="6151" width="8.42578125" style="120" customWidth="1"/>
    <col min="6152" max="6152" width="9.140625" style="120" customWidth="1"/>
    <col min="6153" max="6153" width="20.85546875" style="120" customWidth="1"/>
    <col min="6154" max="6154" width="22.85546875" style="120" customWidth="1"/>
    <col min="6155" max="6400" width="9.140625" style="120"/>
    <col min="6401" max="6401" width="15.28515625" style="120" customWidth="1"/>
    <col min="6402" max="6402" width="31.140625" style="120" customWidth="1"/>
    <col min="6403" max="6403" width="10.140625" style="120" customWidth="1"/>
    <col min="6404" max="6404" width="7.85546875" style="120" customWidth="1"/>
    <col min="6405" max="6405" width="7.42578125" style="120" customWidth="1"/>
    <col min="6406" max="6406" width="7.7109375" style="120" customWidth="1"/>
    <col min="6407" max="6407" width="8.42578125" style="120" customWidth="1"/>
    <col min="6408" max="6408" width="9.140625" style="120" customWidth="1"/>
    <col min="6409" max="6409" width="20.85546875" style="120" customWidth="1"/>
    <col min="6410" max="6410" width="22.85546875" style="120" customWidth="1"/>
    <col min="6411" max="6656" width="9.140625" style="120"/>
    <col min="6657" max="6657" width="15.28515625" style="120" customWidth="1"/>
    <col min="6658" max="6658" width="31.140625" style="120" customWidth="1"/>
    <col min="6659" max="6659" width="10.140625" style="120" customWidth="1"/>
    <col min="6660" max="6660" width="7.85546875" style="120" customWidth="1"/>
    <col min="6661" max="6661" width="7.42578125" style="120" customWidth="1"/>
    <col min="6662" max="6662" width="7.7109375" style="120" customWidth="1"/>
    <col min="6663" max="6663" width="8.42578125" style="120" customWidth="1"/>
    <col min="6664" max="6664" width="9.140625" style="120" customWidth="1"/>
    <col min="6665" max="6665" width="20.85546875" style="120" customWidth="1"/>
    <col min="6666" max="6666" width="22.85546875" style="120" customWidth="1"/>
    <col min="6667" max="6912" width="9.140625" style="120"/>
    <col min="6913" max="6913" width="15.28515625" style="120" customWidth="1"/>
    <col min="6914" max="6914" width="31.140625" style="120" customWidth="1"/>
    <col min="6915" max="6915" width="10.140625" style="120" customWidth="1"/>
    <col min="6916" max="6916" width="7.85546875" style="120" customWidth="1"/>
    <col min="6917" max="6917" width="7.42578125" style="120" customWidth="1"/>
    <col min="6918" max="6918" width="7.7109375" style="120" customWidth="1"/>
    <col min="6919" max="6919" width="8.42578125" style="120" customWidth="1"/>
    <col min="6920" max="6920" width="9.140625" style="120" customWidth="1"/>
    <col min="6921" max="6921" width="20.85546875" style="120" customWidth="1"/>
    <col min="6922" max="6922" width="22.85546875" style="120" customWidth="1"/>
    <col min="6923" max="7168" width="9.140625" style="120"/>
    <col min="7169" max="7169" width="15.28515625" style="120" customWidth="1"/>
    <col min="7170" max="7170" width="31.140625" style="120" customWidth="1"/>
    <col min="7171" max="7171" width="10.140625" style="120" customWidth="1"/>
    <col min="7172" max="7172" width="7.85546875" style="120" customWidth="1"/>
    <col min="7173" max="7173" width="7.42578125" style="120" customWidth="1"/>
    <col min="7174" max="7174" width="7.7109375" style="120" customWidth="1"/>
    <col min="7175" max="7175" width="8.42578125" style="120" customWidth="1"/>
    <col min="7176" max="7176" width="9.140625" style="120" customWidth="1"/>
    <col min="7177" max="7177" width="20.85546875" style="120" customWidth="1"/>
    <col min="7178" max="7178" width="22.85546875" style="120" customWidth="1"/>
    <col min="7179" max="7424" width="9.140625" style="120"/>
    <col min="7425" max="7425" width="15.28515625" style="120" customWidth="1"/>
    <col min="7426" max="7426" width="31.140625" style="120" customWidth="1"/>
    <col min="7427" max="7427" width="10.140625" style="120" customWidth="1"/>
    <col min="7428" max="7428" width="7.85546875" style="120" customWidth="1"/>
    <col min="7429" max="7429" width="7.42578125" style="120" customWidth="1"/>
    <col min="7430" max="7430" width="7.7109375" style="120" customWidth="1"/>
    <col min="7431" max="7431" width="8.42578125" style="120" customWidth="1"/>
    <col min="7432" max="7432" width="9.140625" style="120" customWidth="1"/>
    <col min="7433" max="7433" width="20.85546875" style="120" customWidth="1"/>
    <col min="7434" max="7434" width="22.85546875" style="120" customWidth="1"/>
    <col min="7435" max="7680" width="9.140625" style="120"/>
    <col min="7681" max="7681" width="15.28515625" style="120" customWidth="1"/>
    <col min="7682" max="7682" width="31.140625" style="120" customWidth="1"/>
    <col min="7683" max="7683" width="10.140625" style="120" customWidth="1"/>
    <col min="7684" max="7684" width="7.85546875" style="120" customWidth="1"/>
    <col min="7685" max="7685" width="7.42578125" style="120" customWidth="1"/>
    <col min="7686" max="7686" width="7.7109375" style="120" customWidth="1"/>
    <col min="7687" max="7687" width="8.42578125" style="120" customWidth="1"/>
    <col min="7688" max="7688" width="9.140625" style="120" customWidth="1"/>
    <col min="7689" max="7689" width="20.85546875" style="120" customWidth="1"/>
    <col min="7690" max="7690" width="22.85546875" style="120" customWidth="1"/>
    <col min="7691" max="7936" width="9.140625" style="120"/>
    <col min="7937" max="7937" width="15.28515625" style="120" customWidth="1"/>
    <col min="7938" max="7938" width="31.140625" style="120" customWidth="1"/>
    <col min="7939" max="7939" width="10.140625" style="120" customWidth="1"/>
    <col min="7940" max="7940" width="7.85546875" style="120" customWidth="1"/>
    <col min="7941" max="7941" width="7.42578125" style="120" customWidth="1"/>
    <col min="7942" max="7942" width="7.7109375" style="120" customWidth="1"/>
    <col min="7943" max="7943" width="8.42578125" style="120" customWidth="1"/>
    <col min="7944" max="7944" width="9.140625" style="120" customWidth="1"/>
    <col min="7945" max="7945" width="20.85546875" style="120" customWidth="1"/>
    <col min="7946" max="7946" width="22.85546875" style="120" customWidth="1"/>
    <col min="7947" max="8192" width="9.140625" style="120"/>
    <col min="8193" max="8193" width="15.28515625" style="120" customWidth="1"/>
    <col min="8194" max="8194" width="31.140625" style="120" customWidth="1"/>
    <col min="8195" max="8195" width="10.140625" style="120" customWidth="1"/>
    <col min="8196" max="8196" width="7.85546875" style="120" customWidth="1"/>
    <col min="8197" max="8197" width="7.42578125" style="120" customWidth="1"/>
    <col min="8198" max="8198" width="7.7109375" style="120" customWidth="1"/>
    <col min="8199" max="8199" width="8.42578125" style="120" customWidth="1"/>
    <col min="8200" max="8200" width="9.140625" style="120" customWidth="1"/>
    <col min="8201" max="8201" width="20.85546875" style="120" customWidth="1"/>
    <col min="8202" max="8202" width="22.85546875" style="120" customWidth="1"/>
    <col min="8203" max="8448" width="9.140625" style="120"/>
    <col min="8449" max="8449" width="15.28515625" style="120" customWidth="1"/>
    <col min="8450" max="8450" width="31.140625" style="120" customWidth="1"/>
    <col min="8451" max="8451" width="10.140625" style="120" customWidth="1"/>
    <col min="8452" max="8452" width="7.85546875" style="120" customWidth="1"/>
    <col min="8453" max="8453" width="7.42578125" style="120" customWidth="1"/>
    <col min="8454" max="8454" width="7.7109375" style="120" customWidth="1"/>
    <col min="8455" max="8455" width="8.42578125" style="120" customWidth="1"/>
    <col min="8456" max="8456" width="9.140625" style="120" customWidth="1"/>
    <col min="8457" max="8457" width="20.85546875" style="120" customWidth="1"/>
    <col min="8458" max="8458" width="22.85546875" style="120" customWidth="1"/>
    <col min="8459" max="8704" width="9.140625" style="120"/>
    <col min="8705" max="8705" width="15.28515625" style="120" customWidth="1"/>
    <col min="8706" max="8706" width="31.140625" style="120" customWidth="1"/>
    <col min="8707" max="8707" width="10.140625" style="120" customWidth="1"/>
    <col min="8708" max="8708" width="7.85546875" style="120" customWidth="1"/>
    <col min="8709" max="8709" width="7.42578125" style="120" customWidth="1"/>
    <col min="8710" max="8710" width="7.7109375" style="120" customWidth="1"/>
    <col min="8711" max="8711" width="8.42578125" style="120" customWidth="1"/>
    <col min="8712" max="8712" width="9.140625" style="120" customWidth="1"/>
    <col min="8713" max="8713" width="20.85546875" style="120" customWidth="1"/>
    <col min="8714" max="8714" width="22.85546875" style="120" customWidth="1"/>
    <col min="8715" max="8960" width="9.140625" style="120"/>
    <col min="8961" max="8961" width="15.28515625" style="120" customWidth="1"/>
    <col min="8962" max="8962" width="31.140625" style="120" customWidth="1"/>
    <col min="8963" max="8963" width="10.140625" style="120" customWidth="1"/>
    <col min="8964" max="8964" width="7.85546875" style="120" customWidth="1"/>
    <col min="8965" max="8965" width="7.42578125" style="120" customWidth="1"/>
    <col min="8966" max="8966" width="7.7109375" style="120" customWidth="1"/>
    <col min="8967" max="8967" width="8.42578125" style="120" customWidth="1"/>
    <col min="8968" max="8968" width="9.140625" style="120" customWidth="1"/>
    <col min="8969" max="8969" width="20.85546875" style="120" customWidth="1"/>
    <col min="8970" max="8970" width="22.85546875" style="120" customWidth="1"/>
    <col min="8971" max="9216" width="9.140625" style="120"/>
    <col min="9217" max="9217" width="15.28515625" style="120" customWidth="1"/>
    <col min="9218" max="9218" width="31.140625" style="120" customWidth="1"/>
    <col min="9219" max="9219" width="10.140625" style="120" customWidth="1"/>
    <col min="9220" max="9220" width="7.85546875" style="120" customWidth="1"/>
    <col min="9221" max="9221" width="7.42578125" style="120" customWidth="1"/>
    <col min="9222" max="9222" width="7.7109375" style="120" customWidth="1"/>
    <col min="9223" max="9223" width="8.42578125" style="120" customWidth="1"/>
    <col min="9224" max="9224" width="9.140625" style="120" customWidth="1"/>
    <col min="9225" max="9225" width="20.85546875" style="120" customWidth="1"/>
    <col min="9226" max="9226" width="22.85546875" style="120" customWidth="1"/>
    <col min="9227" max="9472" width="9.140625" style="120"/>
    <col min="9473" max="9473" width="15.28515625" style="120" customWidth="1"/>
    <col min="9474" max="9474" width="31.140625" style="120" customWidth="1"/>
    <col min="9475" max="9475" width="10.140625" style="120" customWidth="1"/>
    <col min="9476" max="9476" width="7.85546875" style="120" customWidth="1"/>
    <col min="9477" max="9477" width="7.42578125" style="120" customWidth="1"/>
    <col min="9478" max="9478" width="7.7109375" style="120" customWidth="1"/>
    <col min="9479" max="9479" width="8.42578125" style="120" customWidth="1"/>
    <col min="9480" max="9480" width="9.140625" style="120" customWidth="1"/>
    <col min="9481" max="9481" width="20.85546875" style="120" customWidth="1"/>
    <col min="9482" max="9482" width="22.85546875" style="120" customWidth="1"/>
    <col min="9483" max="9728" width="9.140625" style="120"/>
    <col min="9729" max="9729" width="15.28515625" style="120" customWidth="1"/>
    <col min="9730" max="9730" width="31.140625" style="120" customWidth="1"/>
    <col min="9731" max="9731" width="10.140625" style="120" customWidth="1"/>
    <col min="9732" max="9732" width="7.85546875" style="120" customWidth="1"/>
    <col min="9733" max="9733" width="7.42578125" style="120" customWidth="1"/>
    <col min="9734" max="9734" width="7.7109375" style="120" customWidth="1"/>
    <col min="9735" max="9735" width="8.42578125" style="120" customWidth="1"/>
    <col min="9736" max="9736" width="9.140625" style="120" customWidth="1"/>
    <col min="9737" max="9737" width="20.85546875" style="120" customWidth="1"/>
    <col min="9738" max="9738" width="22.85546875" style="120" customWidth="1"/>
    <col min="9739" max="9984" width="9.140625" style="120"/>
    <col min="9985" max="9985" width="15.28515625" style="120" customWidth="1"/>
    <col min="9986" max="9986" width="31.140625" style="120" customWidth="1"/>
    <col min="9987" max="9987" width="10.140625" style="120" customWidth="1"/>
    <col min="9988" max="9988" width="7.85546875" style="120" customWidth="1"/>
    <col min="9989" max="9989" width="7.42578125" style="120" customWidth="1"/>
    <col min="9990" max="9990" width="7.7109375" style="120" customWidth="1"/>
    <col min="9991" max="9991" width="8.42578125" style="120" customWidth="1"/>
    <col min="9992" max="9992" width="9.140625" style="120" customWidth="1"/>
    <col min="9993" max="9993" width="20.85546875" style="120" customWidth="1"/>
    <col min="9994" max="9994" width="22.85546875" style="120" customWidth="1"/>
    <col min="9995" max="10240" width="9.140625" style="120"/>
    <col min="10241" max="10241" width="15.28515625" style="120" customWidth="1"/>
    <col min="10242" max="10242" width="31.140625" style="120" customWidth="1"/>
    <col min="10243" max="10243" width="10.140625" style="120" customWidth="1"/>
    <col min="10244" max="10244" width="7.85546875" style="120" customWidth="1"/>
    <col min="10245" max="10245" width="7.42578125" style="120" customWidth="1"/>
    <col min="10246" max="10246" width="7.7109375" style="120" customWidth="1"/>
    <col min="10247" max="10247" width="8.42578125" style="120" customWidth="1"/>
    <col min="10248" max="10248" width="9.140625" style="120" customWidth="1"/>
    <col min="10249" max="10249" width="20.85546875" style="120" customWidth="1"/>
    <col min="10250" max="10250" width="22.85546875" style="120" customWidth="1"/>
    <col min="10251" max="10496" width="9.140625" style="120"/>
    <col min="10497" max="10497" width="15.28515625" style="120" customWidth="1"/>
    <col min="10498" max="10498" width="31.140625" style="120" customWidth="1"/>
    <col min="10499" max="10499" width="10.140625" style="120" customWidth="1"/>
    <col min="10500" max="10500" width="7.85546875" style="120" customWidth="1"/>
    <col min="10501" max="10501" width="7.42578125" style="120" customWidth="1"/>
    <col min="10502" max="10502" width="7.7109375" style="120" customWidth="1"/>
    <col min="10503" max="10503" width="8.42578125" style="120" customWidth="1"/>
    <col min="10504" max="10504" width="9.140625" style="120" customWidth="1"/>
    <col min="10505" max="10505" width="20.85546875" style="120" customWidth="1"/>
    <col min="10506" max="10506" width="22.85546875" style="120" customWidth="1"/>
    <col min="10507" max="10752" width="9.140625" style="120"/>
    <col min="10753" max="10753" width="15.28515625" style="120" customWidth="1"/>
    <col min="10754" max="10754" width="31.140625" style="120" customWidth="1"/>
    <col min="10755" max="10755" width="10.140625" style="120" customWidth="1"/>
    <col min="10756" max="10756" width="7.85546875" style="120" customWidth="1"/>
    <col min="10757" max="10757" width="7.42578125" style="120" customWidth="1"/>
    <col min="10758" max="10758" width="7.7109375" style="120" customWidth="1"/>
    <col min="10759" max="10759" width="8.42578125" style="120" customWidth="1"/>
    <col min="10760" max="10760" width="9.140625" style="120" customWidth="1"/>
    <col min="10761" max="10761" width="20.85546875" style="120" customWidth="1"/>
    <col min="10762" max="10762" width="22.85546875" style="120" customWidth="1"/>
    <col min="10763" max="11008" width="9.140625" style="120"/>
    <col min="11009" max="11009" width="15.28515625" style="120" customWidth="1"/>
    <col min="11010" max="11010" width="31.140625" style="120" customWidth="1"/>
    <col min="11011" max="11011" width="10.140625" style="120" customWidth="1"/>
    <col min="11012" max="11012" width="7.85546875" style="120" customWidth="1"/>
    <col min="11013" max="11013" width="7.42578125" style="120" customWidth="1"/>
    <col min="11014" max="11014" width="7.7109375" style="120" customWidth="1"/>
    <col min="11015" max="11015" width="8.42578125" style="120" customWidth="1"/>
    <col min="11016" max="11016" width="9.140625" style="120" customWidth="1"/>
    <col min="11017" max="11017" width="20.85546875" style="120" customWidth="1"/>
    <col min="11018" max="11018" width="22.85546875" style="120" customWidth="1"/>
    <col min="11019" max="11264" width="9.140625" style="120"/>
    <col min="11265" max="11265" width="15.28515625" style="120" customWidth="1"/>
    <col min="11266" max="11266" width="31.140625" style="120" customWidth="1"/>
    <col min="11267" max="11267" width="10.140625" style="120" customWidth="1"/>
    <col min="11268" max="11268" width="7.85546875" style="120" customWidth="1"/>
    <col min="11269" max="11269" width="7.42578125" style="120" customWidth="1"/>
    <col min="11270" max="11270" width="7.7109375" style="120" customWidth="1"/>
    <col min="11271" max="11271" width="8.42578125" style="120" customWidth="1"/>
    <col min="11272" max="11272" width="9.140625" style="120" customWidth="1"/>
    <col min="11273" max="11273" width="20.85546875" style="120" customWidth="1"/>
    <col min="11274" max="11274" width="22.85546875" style="120" customWidth="1"/>
    <col min="11275" max="11520" width="9.140625" style="120"/>
    <col min="11521" max="11521" width="15.28515625" style="120" customWidth="1"/>
    <col min="11522" max="11522" width="31.140625" style="120" customWidth="1"/>
    <col min="11523" max="11523" width="10.140625" style="120" customWidth="1"/>
    <col min="11524" max="11524" width="7.85546875" style="120" customWidth="1"/>
    <col min="11525" max="11525" width="7.42578125" style="120" customWidth="1"/>
    <col min="11526" max="11526" width="7.7109375" style="120" customWidth="1"/>
    <col min="11527" max="11527" width="8.42578125" style="120" customWidth="1"/>
    <col min="11528" max="11528" width="9.140625" style="120" customWidth="1"/>
    <col min="11529" max="11529" width="20.85546875" style="120" customWidth="1"/>
    <col min="11530" max="11530" width="22.85546875" style="120" customWidth="1"/>
    <col min="11531" max="11776" width="9.140625" style="120"/>
    <col min="11777" max="11777" width="15.28515625" style="120" customWidth="1"/>
    <col min="11778" max="11778" width="31.140625" style="120" customWidth="1"/>
    <col min="11779" max="11779" width="10.140625" style="120" customWidth="1"/>
    <col min="11780" max="11780" width="7.85546875" style="120" customWidth="1"/>
    <col min="11781" max="11781" width="7.42578125" style="120" customWidth="1"/>
    <col min="11782" max="11782" width="7.7109375" style="120" customWidth="1"/>
    <col min="11783" max="11783" width="8.42578125" style="120" customWidth="1"/>
    <col min="11784" max="11784" width="9.140625" style="120" customWidth="1"/>
    <col min="11785" max="11785" width="20.85546875" style="120" customWidth="1"/>
    <col min="11786" max="11786" width="22.85546875" style="120" customWidth="1"/>
    <col min="11787" max="12032" width="9.140625" style="120"/>
    <col min="12033" max="12033" width="15.28515625" style="120" customWidth="1"/>
    <col min="12034" max="12034" width="31.140625" style="120" customWidth="1"/>
    <col min="12035" max="12035" width="10.140625" style="120" customWidth="1"/>
    <col min="12036" max="12036" width="7.85546875" style="120" customWidth="1"/>
    <col min="12037" max="12037" width="7.42578125" style="120" customWidth="1"/>
    <col min="12038" max="12038" width="7.7109375" style="120" customWidth="1"/>
    <col min="12039" max="12039" width="8.42578125" style="120" customWidth="1"/>
    <col min="12040" max="12040" width="9.140625" style="120" customWidth="1"/>
    <col min="12041" max="12041" width="20.85546875" style="120" customWidth="1"/>
    <col min="12042" max="12042" width="22.85546875" style="120" customWidth="1"/>
    <col min="12043" max="12288" width="9.140625" style="120"/>
    <col min="12289" max="12289" width="15.28515625" style="120" customWidth="1"/>
    <col min="12290" max="12290" width="31.140625" style="120" customWidth="1"/>
    <col min="12291" max="12291" width="10.140625" style="120" customWidth="1"/>
    <col min="12292" max="12292" width="7.85546875" style="120" customWidth="1"/>
    <col min="12293" max="12293" width="7.42578125" style="120" customWidth="1"/>
    <col min="12294" max="12294" width="7.7109375" style="120" customWidth="1"/>
    <col min="12295" max="12295" width="8.42578125" style="120" customWidth="1"/>
    <col min="12296" max="12296" width="9.140625" style="120" customWidth="1"/>
    <col min="12297" max="12297" width="20.85546875" style="120" customWidth="1"/>
    <col min="12298" max="12298" width="22.85546875" style="120" customWidth="1"/>
    <col min="12299" max="12544" width="9.140625" style="120"/>
    <col min="12545" max="12545" width="15.28515625" style="120" customWidth="1"/>
    <col min="12546" max="12546" width="31.140625" style="120" customWidth="1"/>
    <col min="12547" max="12547" width="10.140625" style="120" customWidth="1"/>
    <col min="12548" max="12548" width="7.85546875" style="120" customWidth="1"/>
    <col min="12549" max="12549" width="7.42578125" style="120" customWidth="1"/>
    <col min="12550" max="12550" width="7.7109375" style="120" customWidth="1"/>
    <col min="12551" max="12551" width="8.42578125" style="120" customWidth="1"/>
    <col min="12552" max="12552" width="9.140625" style="120" customWidth="1"/>
    <col min="12553" max="12553" width="20.85546875" style="120" customWidth="1"/>
    <col min="12554" max="12554" width="22.85546875" style="120" customWidth="1"/>
    <col min="12555" max="12800" width="9.140625" style="120"/>
    <col min="12801" max="12801" width="15.28515625" style="120" customWidth="1"/>
    <col min="12802" max="12802" width="31.140625" style="120" customWidth="1"/>
    <col min="12803" max="12803" width="10.140625" style="120" customWidth="1"/>
    <col min="12804" max="12804" width="7.85546875" style="120" customWidth="1"/>
    <col min="12805" max="12805" width="7.42578125" style="120" customWidth="1"/>
    <col min="12806" max="12806" width="7.7109375" style="120" customWidth="1"/>
    <col min="12807" max="12807" width="8.42578125" style="120" customWidth="1"/>
    <col min="12808" max="12808" width="9.140625" style="120" customWidth="1"/>
    <col min="12809" max="12809" width="20.85546875" style="120" customWidth="1"/>
    <col min="12810" max="12810" width="22.85546875" style="120" customWidth="1"/>
    <col min="12811" max="13056" width="9.140625" style="120"/>
    <col min="13057" max="13057" width="15.28515625" style="120" customWidth="1"/>
    <col min="13058" max="13058" width="31.140625" style="120" customWidth="1"/>
    <col min="13059" max="13059" width="10.140625" style="120" customWidth="1"/>
    <col min="13060" max="13060" width="7.85546875" style="120" customWidth="1"/>
    <col min="13061" max="13061" width="7.42578125" style="120" customWidth="1"/>
    <col min="13062" max="13062" width="7.7109375" style="120" customWidth="1"/>
    <col min="13063" max="13063" width="8.42578125" style="120" customWidth="1"/>
    <col min="13064" max="13064" width="9.140625" style="120" customWidth="1"/>
    <col min="13065" max="13065" width="20.85546875" style="120" customWidth="1"/>
    <col min="13066" max="13066" width="22.85546875" style="120" customWidth="1"/>
    <col min="13067" max="13312" width="9.140625" style="120"/>
    <col min="13313" max="13313" width="15.28515625" style="120" customWidth="1"/>
    <col min="13314" max="13314" width="31.140625" style="120" customWidth="1"/>
    <col min="13315" max="13315" width="10.140625" style="120" customWidth="1"/>
    <col min="13316" max="13316" width="7.85546875" style="120" customWidth="1"/>
    <col min="13317" max="13317" width="7.42578125" style="120" customWidth="1"/>
    <col min="13318" max="13318" width="7.7109375" style="120" customWidth="1"/>
    <col min="13319" max="13319" width="8.42578125" style="120" customWidth="1"/>
    <col min="13320" max="13320" width="9.140625" style="120" customWidth="1"/>
    <col min="13321" max="13321" width="20.85546875" style="120" customWidth="1"/>
    <col min="13322" max="13322" width="22.85546875" style="120" customWidth="1"/>
    <col min="13323" max="13568" width="9.140625" style="120"/>
    <col min="13569" max="13569" width="15.28515625" style="120" customWidth="1"/>
    <col min="13570" max="13570" width="31.140625" style="120" customWidth="1"/>
    <col min="13571" max="13571" width="10.140625" style="120" customWidth="1"/>
    <col min="13572" max="13572" width="7.85546875" style="120" customWidth="1"/>
    <col min="13573" max="13573" width="7.42578125" style="120" customWidth="1"/>
    <col min="13574" max="13574" width="7.7109375" style="120" customWidth="1"/>
    <col min="13575" max="13575" width="8.42578125" style="120" customWidth="1"/>
    <col min="13576" max="13576" width="9.140625" style="120" customWidth="1"/>
    <col min="13577" max="13577" width="20.85546875" style="120" customWidth="1"/>
    <col min="13578" max="13578" width="22.85546875" style="120" customWidth="1"/>
    <col min="13579" max="13824" width="9.140625" style="120"/>
    <col min="13825" max="13825" width="15.28515625" style="120" customWidth="1"/>
    <col min="13826" max="13826" width="31.140625" style="120" customWidth="1"/>
    <col min="13827" max="13827" width="10.140625" style="120" customWidth="1"/>
    <col min="13828" max="13828" width="7.85546875" style="120" customWidth="1"/>
    <col min="13829" max="13829" width="7.42578125" style="120" customWidth="1"/>
    <col min="13830" max="13830" width="7.7109375" style="120" customWidth="1"/>
    <col min="13831" max="13831" width="8.42578125" style="120" customWidth="1"/>
    <col min="13832" max="13832" width="9.140625" style="120" customWidth="1"/>
    <col min="13833" max="13833" width="20.85546875" style="120" customWidth="1"/>
    <col min="13834" max="13834" width="22.85546875" style="120" customWidth="1"/>
    <col min="13835" max="14080" width="9.140625" style="120"/>
    <col min="14081" max="14081" width="15.28515625" style="120" customWidth="1"/>
    <col min="14082" max="14082" width="31.140625" style="120" customWidth="1"/>
    <col min="14083" max="14083" width="10.140625" style="120" customWidth="1"/>
    <col min="14084" max="14084" width="7.85546875" style="120" customWidth="1"/>
    <col min="14085" max="14085" width="7.42578125" style="120" customWidth="1"/>
    <col min="14086" max="14086" width="7.7109375" style="120" customWidth="1"/>
    <col min="14087" max="14087" width="8.42578125" style="120" customWidth="1"/>
    <col min="14088" max="14088" width="9.140625" style="120" customWidth="1"/>
    <col min="14089" max="14089" width="20.85546875" style="120" customWidth="1"/>
    <col min="14090" max="14090" width="22.85546875" style="120" customWidth="1"/>
    <col min="14091" max="14336" width="9.140625" style="120"/>
    <col min="14337" max="14337" width="15.28515625" style="120" customWidth="1"/>
    <col min="14338" max="14338" width="31.140625" style="120" customWidth="1"/>
    <col min="14339" max="14339" width="10.140625" style="120" customWidth="1"/>
    <col min="14340" max="14340" width="7.85546875" style="120" customWidth="1"/>
    <col min="14341" max="14341" width="7.42578125" style="120" customWidth="1"/>
    <col min="14342" max="14342" width="7.7109375" style="120" customWidth="1"/>
    <col min="14343" max="14343" width="8.42578125" style="120" customWidth="1"/>
    <col min="14344" max="14344" width="9.140625" style="120" customWidth="1"/>
    <col min="14345" max="14345" width="20.85546875" style="120" customWidth="1"/>
    <col min="14346" max="14346" width="22.85546875" style="120" customWidth="1"/>
    <col min="14347" max="14592" width="9.140625" style="120"/>
    <col min="14593" max="14593" width="15.28515625" style="120" customWidth="1"/>
    <col min="14594" max="14594" width="31.140625" style="120" customWidth="1"/>
    <col min="14595" max="14595" width="10.140625" style="120" customWidth="1"/>
    <col min="14596" max="14596" width="7.85546875" style="120" customWidth="1"/>
    <col min="14597" max="14597" width="7.42578125" style="120" customWidth="1"/>
    <col min="14598" max="14598" width="7.7109375" style="120" customWidth="1"/>
    <col min="14599" max="14599" width="8.42578125" style="120" customWidth="1"/>
    <col min="14600" max="14600" width="9.140625" style="120" customWidth="1"/>
    <col min="14601" max="14601" width="20.85546875" style="120" customWidth="1"/>
    <col min="14602" max="14602" width="22.85546875" style="120" customWidth="1"/>
    <col min="14603" max="14848" width="9.140625" style="120"/>
    <col min="14849" max="14849" width="15.28515625" style="120" customWidth="1"/>
    <col min="14850" max="14850" width="31.140625" style="120" customWidth="1"/>
    <col min="14851" max="14851" width="10.140625" style="120" customWidth="1"/>
    <col min="14852" max="14852" width="7.85546875" style="120" customWidth="1"/>
    <col min="14853" max="14853" width="7.42578125" style="120" customWidth="1"/>
    <col min="14854" max="14854" width="7.7109375" style="120" customWidth="1"/>
    <col min="14855" max="14855" width="8.42578125" style="120" customWidth="1"/>
    <col min="14856" max="14856" width="9.140625" style="120" customWidth="1"/>
    <col min="14857" max="14857" width="20.85546875" style="120" customWidth="1"/>
    <col min="14858" max="14858" width="22.85546875" style="120" customWidth="1"/>
    <col min="14859" max="15104" width="9.140625" style="120"/>
    <col min="15105" max="15105" width="15.28515625" style="120" customWidth="1"/>
    <col min="15106" max="15106" width="31.140625" style="120" customWidth="1"/>
    <col min="15107" max="15107" width="10.140625" style="120" customWidth="1"/>
    <col min="15108" max="15108" width="7.85546875" style="120" customWidth="1"/>
    <col min="15109" max="15109" width="7.42578125" style="120" customWidth="1"/>
    <col min="15110" max="15110" width="7.7109375" style="120" customWidth="1"/>
    <col min="15111" max="15111" width="8.42578125" style="120" customWidth="1"/>
    <col min="15112" max="15112" width="9.140625" style="120" customWidth="1"/>
    <col min="15113" max="15113" width="20.85546875" style="120" customWidth="1"/>
    <col min="15114" max="15114" width="22.85546875" style="120" customWidth="1"/>
    <col min="15115" max="15360" width="9.140625" style="120"/>
    <col min="15361" max="15361" width="15.28515625" style="120" customWidth="1"/>
    <col min="15362" max="15362" width="31.140625" style="120" customWidth="1"/>
    <col min="15363" max="15363" width="10.140625" style="120" customWidth="1"/>
    <col min="15364" max="15364" width="7.85546875" style="120" customWidth="1"/>
    <col min="15365" max="15365" width="7.42578125" style="120" customWidth="1"/>
    <col min="15366" max="15366" width="7.7109375" style="120" customWidth="1"/>
    <col min="15367" max="15367" width="8.42578125" style="120" customWidth="1"/>
    <col min="15368" max="15368" width="9.140625" style="120" customWidth="1"/>
    <col min="15369" max="15369" width="20.85546875" style="120" customWidth="1"/>
    <col min="15370" max="15370" width="22.85546875" style="120" customWidth="1"/>
    <col min="15371" max="15616" width="9.140625" style="120"/>
    <col min="15617" max="15617" width="15.28515625" style="120" customWidth="1"/>
    <col min="15618" max="15618" width="31.140625" style="120" customWidth="1"/>
    <col min="15619" max="15619" width="10.140625" style="120" customWidth="1"/>
    <col min="15620" max="15620" width="7.85546875" style="120" customWidth="1"/>
    <col min="15621" max="15621" width="7.42578125" style="120" customWidth="1"/>
    <col min="15622" max="15622" width="7.7109375" style="120" customWidth="1"/>
    <col min="15623" max="15623" width="8.42578125" style="120" customWidth="1"/>
    <col min="15624" max="15624" width="9.140625" style="120" customWidth="1"/>
    <col min="15625" max="15625" width="20.85546875" style="120" customWidth="1"/>
    <col min="15626" max="15626" width="22.85546875" style="120" customWidth="1"/>
    <col min="15627" max="15872" width="9.140625" style="120"/>
    <col min="15873" max="15873" width="15.28515625" style="120" customWidth="1"/>
    <col min="15874" max="15874" width="31.140625" style="120" customWidth="1"/>
    <col min="15875" max="15875" width="10.140625" style="120" customWidth="1"/>
    <col min="15876" max="15876" width="7.85546875" style="120" customWidth="1"/>
    <col min="15877" max="15877" width="7.42578125" style="120" customWidth="1"/>
    <col min="15878" max="15878" width="7.7109375" style="120" customWidth="1"/>
    <col min="15879" max="15879" width="8.42578125" style="120" customWidth="1"/>
    <col min="15880" max="15880" width="9.140625" style="120" customWidth="1"/>
    <col min="15881" max="15881" width="20.85546875" style="120" customWidth="1"/>
    <col min="15882" max="15882" width="22.85546875" style="120" customWidth="1"/>
    <col min="15883" max="16128" width="9.140625" style="120"/>
    <col min="16129" max="16129" width="15.28515625" style="120" customWidth="1"/>
    <col min="16130" max="16130" width="31.140625" style="120" customWidth="1"/>
    <col min="16131" max="16131" width="10.140625" style="120" customWidth="1"/>
    <col min="16132" max="16132" width="7.85546875" style="120" customWidth="1"/>
    <col min="16133" max="16133" width="7.42578125" style="120" customWidth="1"/>
    <col min="16134" max="16134" width="7.7109375" style="120" customWidth="1"/>
    <col min="16135" max="16135" width="8.42578125" style="120" customWidth="1"/>
    <col min="16136" max="16136" width="9.140625" style="120" customWidth="1"/>
    <col min="16137" max="16137" width="20.85546875" style="120" customWidth="1"/>
    <col min="16138" max="16138" width="22.85546875" style="120" customWidth="1"/>
    <col min="16139" max="16384" width="9.140625" style="120"/>
  </cols>
  <sheetData>
    <row r="1" spans="1:10" s="113" customFormat="1" ht="18" x14ac:dyDescent="0.25">
      <c r="A1" s="108" t="s">
        <v>398</v>
      </c>
      <c r="B1" s="109"/>
      <c r="C1" s="110"/>
      <c r="D1" s="111" t="s">
        <v>389</v>
      </c>
      <c r="E1" s="110"/>
      <c r="F1" s="110"/>
      <c r="G1" s="110" t="s">
        <v>390</v>
      </c>
      <c r="H1" s="112"/>
    </row>
    <row r="2" spans="1:10" x14ac:dyDescent="0.2">
      <c r="A2" s="114" t="s">
        <v>109</v>
      </c>
      <c r="B2" s="115">
        <v>70</v>
      </c>
      <c r="C2" s="116" t="s">
        <v>110</v>
      </c>
      <c r="D2" s="116"/>
      <c r="E2" s="117"/>
      <c r="F2" s="118" t="s">
        <v>111</v>
      </c>
      <c r="G2" s="118" t="s">
        <v>112</v>
      </c>
      <c r="H2" s="119"/>
    </row>
    <row r="3" spans="1:10" x14ac:dyDescent="0.2">
      <c r="A3" s="114" t="s">
        <v>113</v>
      </c>
      <c r="B3" s="115">
        <v>110</v>
      </c>
      <c r="C3" s="116" t="s">
        <v>114</v>
      </c>
      <c r="D3" s="116"/>
      <c r="E3" s="116"/>
      <c r="F3" s="118" t="s">
        <v>115</v>
      </c>
      <c r="G3" s="118" t="s">
        <v>116</v>
      </c>
      <c r="H3" s="119"/>
    </row>
    <row r="4" spans="1:10" ht="13.5" thickBot="1" x14ac:dyDescent="0.25">
      <c r="A4" s="121" t="s">
        <v>117</v>
      </c>
      <c r="B4" s="122">
        <v>130</v>
      </c>
      <c r="C4" s="123" t="s">
        <v>114</v>
      </c>
      <c r="D4" s="123"/>
      <c r="E4" s="123"/>
      <c r="F4" s="124" t="s">
        <v>118</v>
      </c>
      <c r="G4" s="124" t="s">
        <v>119</v>
      </c>
      <c r="H4" s="125"/>
    </row>
    <row r="5" spans="1:10" ht="13.5" thickBot="1" x14ac:dyDescent="0.25">
      <c r="A5" s="126" t="s">
        <v>120</v>
      </c>
      <c r="B5" s="127" t="s">
        <v>121</v>
      </c>
      <c r="C5" s="127" t="s">
        <v>122</v>
      </c>
      <c r="D5" s="128"/>
      <c r="E5" s="127"/>
      <c r="F5" s="127" t="s">
        <v>123</v>
      </c>
      <c r="G5" s="127" t="s">
        <v>124</v>
      </c>
      <c r="H5" s="129"/>
    </row>
    <row r="6" spans="1:10" ht="13.5" thickBot="1" x14ac:dyDescent="0.25">
      <c r="A6" s="130" t="s">
        <v>125</v>
      </c>
      <c r="B6" s="128"/>
      <c r="C6" s="131"/>
      <c r="D6" s="131"/>
      <c r="E6" s="128"/>
      <c r="F6" s="131"/>
      <c r="G6" s="132"/>
      <c r="H6" s="133"/>
    </row>
    <row r="7" spans="1:10" ht="13.5" thickBot="1" x14ac:dyDescent="0.25">
      <c r="A7" s="134" t="s">
        <v>67</v>
      </c>
      <c r="B7" s="135" t="s">
        <v>126</v>
      </c>
      <c r="C7" s="135" t="s">
        <v>127</v>
      </c>
      <c r="D7" s="136"/>
      <c r="E7" s="135"/>
      <c r="F7" s="137">
        <v>0.51041666666666663</v>
      </c>
      <c r="G7" s="137">
        <v>0.66666666666666663</v>
      </c>
      <c r="H7" s="138"/>
    </row>
    <row r="8" spans="1:10" x14ac:dyDescent="0.2">
      <c r="A8" s="319" t="s">
        <v>128</v>
      </c>
      <c r="B8" s="321" t="s">
        <v>129</v>
      </c>
      <c r="C8" s="139"/>
      <c r="D8" s="139"/>
      <c r="E8" s="323" t="s">
        <v>130</v>
      </c>
      <c r="F8" s="323"/>
      <c r="G8" s="323" t="s">
        <v>131</v>
      </c>
      <c r="H8" s="324"/>
      <c r="I8" s="325" t="s">
        <v>132</v>
      </c>
      <c r="J8" s="324"/>
    </row>
    <row r="9" spans="1:10" ht="13.5" thickBot="1" x14ac:dyDescent="0.25">
      <c r="A9" s="320"/>
      <c r="B9" s="322"/>
      <c r="C9" s="140" t="s">
        <v>133</v>
      </c>
      <c r="D9" s="140" t="s">
        <v>134</v>
      </c>
      <c r="E9" s="141" t="s">
        <v>135</v>
      </c>
      <c r="F9" s="141" t="s">
        <v>136</v>
      </c>
      <c r="G9" s="141" t="s">
        <v>137</v>
      </c>
      <c r="H9" s="142" t="s">
        <v>138</v>
      </c>
      <c r="I9" s="143" t="s">
        <v>139</v>
      </c>
      <c r="J9" s="142" t="s">
        <v>131</v>
      </c>
    </row>
    <row r="10" spans="1:10" ht="13.5" thickBot="1" x14ac:dyDescent="0.25">
      <c r="A10" s="130" t="s">
        <v>393</v>
      </c>
      <c r="B10" s="128"/>
      <c r="C10" s="131"/>
      <c r="D10" s="144">
        <f>SUM(D13:D18)</f>
        <v>16.299999999999997</v>
      </c>
      <c r="E10" s="128"/>
      <c r="F10" s="131"/>
      <c r="G10" s="132"/>
      <c r="H10" s="133"/>
      <c r="I10" s="143"/>
      <c r="J10" s="142"/>
    </row>
    <row r="11" spans="1:10" ht="13.5" thickBot="1" x14ac:dyDescent="0.25">
      <c r="A11" s="312" t="s">
        <v>185</v>
      </c>
      <c r="B11" s="313"/>
      <c r="C11" s="314"/>
      <c r="D11" s="314"/>
      <c r="E11" s="315"/>
      <c r="F11" s="137"/>
      <c r="G11" s="137"/>
      <c r="H11" s="138"/>
      <c r="I11" s="161"/>
      <c r="J11" s="163"/>
    </row>
    <row r="12" spans="1:10" x14ac:dyDescent="0.2">
      <c r="A12" s="158" t="s">
        <v>144</v>
      </c>
      <c r="B12" s="164" t="s">
        <v>149</v>
      </c>
      <c r="C12" s="152">
        <v>89.5</v>
      </c>
      <c r="D12" s="152"/>
      <c r="E12" s="153"/>
      <c r="F12" s="154"/>
      <c r="G12" s="154"/>
      <c r="H12" s="117">
        <v>0.46875</v>
      </c>
      <c r="I12" s="161"/>
      <c r="J12" s="163"/>
    </row>
    <row r="13" spans="1:10" x14ac:dyDescent="0.2">
      <c r="A13" s="158"/>
      <c r="B13" s="165" t="s">
        <v>150</v>
      </c>
      <c r="C13" s="116">
        <v>87.5</v>
      </c>
      <c r="D13" s="152">
        <f t="shared" ref="D13:D18" si="0">(C12-C13)</f>
        <v>2</v>
      </c>
      <c r="E13" s="153" t="str">
        <f>TEXT(D13/$B$4,"h:mm")</f>
        <v>0:22</v>
      </c>
      <c r="F13" s="154"/>
      <c r="G13" s="154">
        <f t="shared" ref="G13:G18" si="1">H12+E13</f>
        <v>0.48402777777777778</v>
      </c>
      <c r="H13" s="154">
        <f>(G13+F13)</f>
        <v>0.48402777777777778</v>
      </c>
      <c r="I13" s="161" t="s">
        <v>154</v>
      </c>
      <c r="J13" s="163" t="s">
        <v>186</v>
      </c>
    </row>
    <row r="14" spans="1:10" x14ac:dyDescent="0.2">
      <c r="A14" s="158" t="s">
        <v>151</v>
      </c>
      <c r="B14" s="165" t="s">
        <v>152</v>
      </c>
      <c r="C14" s="116">
        <v>82.5</v>
      </c>
      <c r="D14" s="152">
        <f t="shared" si="0"/>
        <v>5</v>
      </c>
      <c r="E14" s="153" t="str">
        <f>TEXT(D14/$B$4,"h:mm")</f>
        <v>0:55</v>
      </c>
      <c r="F14" s="154">
        <v>0.10416666666666667</v>
      </c>
      <c r="G14" s="154">
        <f t="shared" si="1"/>
        <v>0.52222222222222225</v>
      </c>
      <c r="H14" s="154">
        <f>(G14+F14)</f>
        <v>0.62638888888888888</v>
      </c>
      <c r="I14" s="161"/>
      <c r="J14" s="163"/>
    </row>
    <row r="15" spans="1:10" x14ac:dyDescent="0.2">
      <c r="A15" s="114"/>
      <c r="B15" s="164" t="s">
        <v>153</v>
      </c>
      <c r="C15" s="152">
        <v>82.3</v>
      </c>
      <c r="D15" s="152">
        <f t="shared" si="0"/>
        <v>0.20000000000000284</v>
      </c>
      <c r="E15" s="153" t="str">
        <f>TEXT(D15/$B$2,"h:mm")</f>
        <v>0:04</v>
      </c>
      <c r="F15" s="154">
        <v>3.472222222222222E-3</v>
      </c>
      <c r="G15" s="154">
        <f t="shared" si="1"/>
        <v>0.62916666666666665</v>
      </c>
      <c r="H15" s="154">
        <f>(G15+F15)</f>
        <v>0.63263888888888886</v>
      </c>
      <c r="I15" s="202" t="s">
        <v>187</v>
      </c>
      <c r="J15" s="163"/>
    </row>
    <row r="16" spans="1:10" s="176" customFormat="1" x14ac:dyDescent="0.2">
      <c r="A16" s="203"/>
      <c r="B16" s="204" t="s">
        <v>188</v>
      </c>
      <c r="C16" s="173">
        <v>79.2</v>
      </c>
      <c r="D16" s="173">
        <f t="shared" si="0"/>
        <v>3.0999999999999943</v>
      </c>
      <c r="E16" s="174" t="str">
        <f>TEXT(D16/$B$2,"h:mm")</f>
        <v>1:03</v>
      </c>
      <c r="F16" s="175">
        <v>1.0416666666666666E-2</v>
      </c>
      <c r="G16" s="175">
        <f t="shared" si="1"/>
        <v>0.67638888888888882</v>
      </c>
      <c r="H16" s="175">
        <f>(G16+F16)</f>
        <v>0.68680555555555545</v>
      </c>
      <c r="I16" s="202"/>
      <c r="J16" s="163"/>
    </row>
    <row r="17" spans="1:10" x14ac:dyDescent="0.2">
      <c r="A17" s="114"/>
      <c r="B17" s="164" t="s">
        <v>156</v>
      </c>
      <c r="C17" s="152">
        <v>75.2</v>
      </c>
      <c r="D17" s="152">
        <f t="shared" si="0"/>
        <v>4</v>
      </c>
      <c r="E17" s="174" t="str">
        <f>TEXT(D17/$B$4,"h:mm")</f>
        <v>0:44</v>
      </c>
      <c r="F17" s="175">
        <v>6.9444444444444441E-3</v>
      </c>
      <c r="G17" s="175">
        <f t="shared" si="1"/>
        <v>0.71736111111111101</v>
      </c>
      <c r="H17" s="175">
        <f>(G17+F17)</f>
        <v>0.72430555555555542</v>
      </c>
      <c r="I17" s="161"/>
      <c r="J17" s="163"/>
    </row>
    <row r="18" spans="1:10" ht="13.5" thickBot="1" x14ac:dyDescent="0.25">
      <c r="A18" s="114" t="s">
        <v>157</v>
      </c>
      <c r="B18" s="116" t="s">
        <v>158</v>
      </c>
      <c r="C18" s="152">
        <v>73.2</v>
      </c>
      <c r="D18" s="152">
        <f t="shared" si="0"/>
        <v>2</v>
      </c>
      <c r="E18" s="153" t="str">
        <f>TEXT(D18/$B$3,"h:mm")</f>
        <v>0:26</v>
      </c>
      <c r="F18" s="154"/>
      <c r="G18" s="154">
        <f t="shared" si="1"/>
        <v>0.74236111111111103</v>
      </c>
      <c r="H18" s="154"/>
      <c r="I18" s="170" t="s">
        <v>189</v>
      </c>
      <c r="J18" s="167"/>
    </row>
    <row r="19" spans="1:10" ht="13.5" thickBot="1" x14ac:dyDescent="0.25">
      <c r="A19" s="130" t="s">
        <v>395</v>
      </c>
      <c r="B19" s="128"/>
      <c r="C19" s="131"/>
      <c r="D19" s="144">
        <f>SUM(D22:D33)</f>
        <v>11.900000000000006</v>
      </c>
      <c r="E19" s="128"/>
      <c r="F19" s="131"/>
      <c r="G19" s="132"/>
      <c r="H19" s="133"/>
      <c r="I19" s="205"/>
      <c r="J19" s="206"/>
    </row>
    <row r="20" spans="1:10" x14ac:dyDescent="0.2">
      <c r="A20" s="201" t="s">
        <v>190</v>
      </c>
      <c r="B20" s="164"/>
      <c r="C20" s="152"/>
      <c r="D20" s="152"/>
      <c r="E20" s="153"/>
      <c r="F20" s="154"/>
      <c r="G20" s="154"/>
      <c r="H20" s="154"/>
      <c r="I20" s="161"/>
      <c r="J20" s="163"/>
    </row>
    <row r="21" spans="1:10" x14ac:dyDescent="0.2">
      <c r="A21" s="114" t="s">
        <v>157</v>
      </c>
      <c r="B21" s="116" t="s">
        <v>158</v>
      </c>
      <c r="C21" s="152">
        <v>73.2</v>
      </c>
      <c r="D21" s="116"/>
      <c r="E21" s="116"/>
      <c r="F21" s="116"/>
      <c r="G21" s="116"/>
      <c r="H21" s="117">
        <v>0.4826388888888889</v>
      </c>
      <c r="I21" s="161" t="s">
        <v>191</v>
      </c>
      <c r="J21" s="163" t="s">
        <v>192</v>
      </c>
    </row>
    <row r="22" spans="1:10" x14ac:dyDescent="0.2">
      <c r="A22" s="114"/>
      <c r="B22" s="164" t="s">
        <v>160</v>
      </c>
      <c r="C22" s="152">
        <v>73.099999999999994</v>
      </c>
      <c r="D22" s="152">
        <f t="shared" ref="D22:D33" si="2">(C21-C22)</f>
        <v>0.10000000000000853</v>
      </c>
      <c r="E22" s="153" t="str">
        <f>TEXT(D22/$B$2,"h:mm")</f>
        <v>0:02</v>
      </c>
      <c r="F22" s="154">
        <v>6.9444444444444441E-3</v>
      </c>
      <c r="G22" s="154">
        <f>(H21+E22)</f>
        <v>0.48402777777777778</v>
      </c>
      <c r="H22" s="154">
        <f t="shared" ref="H22:H32" si="3">(G22+F22)</f>
        <v>0.4909722222222222</v>
      </c>
      <c r="I22" s="161"/>
      <c r="J22" s="163"/>
    </row>
    <row r="23" spans="1:10" x14ac:dyDescent="0.2">
      <c r="A23" s="158"/>
      <c r="B23" s="159" t="s">
        <v>193</v>
      </c>
      <c r="C23" s="152">
        <v>72.2</v>
      </c>
      <c r="D23" s="152">
        <f t="shared" si="2"/>
        <v>0.89999999999999147</v>
      </c>
      <c r="E23" s="153" t="str">
        <f>TEXT(D23/$B$4,"h:mm")</f>
        <v>0:09</v>
      </c>
      <c r="F23" s="154">
        <v>1.3888888888888888E-2</v>
      </c>
      <c r="G23" s="154">
        <f t="shared" ref="G23:G33" si="4">(H22+E23)</f>
        <v>0.49722222222222218</v>
      </c>
      <c r="H23" s="154">
        <f t="shared" si="3"/>
        <v>0.51111111111111107</v>
      </c>
      <c r="I23" s="161" t="s">
        <v>173</v>
      </c>
      <c r="J23" s="163"/>
    </row>
    <row r="24" spans="1:10" x14ac:dyDescent="0.2">
      <c r="A24" s="158"/>
      <c r="B24" s="159" t="s">
        <v>194</v>
      </c>
      <c r="C24" s="152">
        <v>71.2</v>
      </c>
      <c r="D24" s="152">
        <f t="shared" si="2"/>
        <v>1</v>
      </c>
      <c r="E24" s="153" t="str">
        <f>TEXT(D24/$B$2,"h:mm")</f>
        <v>0:20</v>
      </c>
      <c r="F24" s="154">
        <v>1.0416666666666666E-2</v>
      </c>
      <c r="G24" s="154">
        <f t="shared" si="4"/>
        <v>0.52499999999999991</v>
      </c>
      <c r="H24" s="154">
        <f t="shared" si="3"/>
        <v>0.53541666666666654</v>
      </c>
      <c r="I24" s="161"/>
      <c r="J24" s="163"/>
    </row>
    <row r="25" spans="1:10" x14ac:dyDescent="0.2">
      <c r="A25" s="158"/>
      <c r="B25" s="159" t="s">
        <v>163</v>
      </c>
      <c r="C25" s="152">
        <v>70.8</v>
      </c>
      <c r="D25" s="152">
        <f t="shared" si="2"/>
        <v>0.40000000000000568</v>
      </c>
      <c r="E25" s="153" t="str">
        <f>TEXT(D25/$B$2,"h:mm")</f>
        <v>0:08</v>
      </c>
      <c r="F25" s="154">
        <v>1.0416666666666666E-2</v>
      </c>
      <c r="G25" s="154">
        <f t="shared" si="4"/>
        <v>0.54097222222222208</v>
      </c>
      <c r="H25" s="154">
        <f t="shared" si="3"/>
        <v>0.55138888888888871</v>
      </c>
      <c r="I25" s="161"/>
      <c r="J25" s="163"/>
    </row>
    <row r="26" spans="1:10" s="176" customFormat="1" x14ac:dyDescent="0.2">
      <c r="A26" s="150" t="s">
        <v>164</v>
      </c>
      <c r="B26" s="151" t="s">
        <v>165</v>
      </c>
      <c r="C26" s="173">
        <v>68.2</v>
      </c>
      <c r="D26" s="152">
        <f t="shared" si="2"/>
        <v>2.5999999999999943</v>
      </c>
      <c r="E26" s="174" t="str">
        <f>TEXT(D26/$B$3,"h:mm")</f>
        <v>0:34</v>
      </c>
      <c r="F26" s="175">
        <v>6.5972222222222224E-2</v>
      </c>
      <c r="G26" s="154">
        <f t="shared" si="4"/>
        <v>0.57499999999999984</v>
      </c>
      <c r="H26" s="175">
        <f>(G26+F26)</f>
        <v>0.64097222222222205</v>
      </c>
      <c r="I26" s="161"/>
      <c r="J26" s="163"/>
    </row>
    <row r="27" spans="1:10" x14ac:dyDescent="0.2">
      <c r="A27" s="158"/>
      <c r="B27" s="159" t="s">
        <v>166</v>
      </c>
      <c r="C27" s="152">
        <v>68.2</v>
      </c>
      <c r="D27" s="152">
        <f t="shared" si="2"/>
        <v>0</v>
      </c>
      <c r="E27" s="153" t="str">
        <f>TEXT(D27/$B$3,"h:mm")</f>
        <v>0:00</v>
      </c>
      <c r="F27" s="154">
        <v>1.0416666666666666E-2</v>
      </c>
      <c r="G27" s="154">
        <f t="shared" si="4"/>
        <v>0.64097222222222205</v>
      </c>
      <c r="H27" s="154">
        <f t="shared" si="3"/>
        <v>0.65138888888888868</v>
      </c>
      <c r="I27" s="161"/>
      <c r="J27" s="163"/>
    </row>
    <row r="28" spans="1:10" x14ac:dyDescent="0.2">
      <c r="A28" s="158"/>
      <c r="B28" s="159" t="s">
        <v>195</v>
      </c>
      <c r="C28" s="152">
        <v>67.599999999999994</v>
      </c>
      <c r="D28" s="152">
        <f t="shared" si="2"/>
        <v>0.60000000000000853</v>
      </c>
      <c r="E28" s="153" t="str">
        <f>TEXT(D28/$B$4,"h:mm")</f>
        <v>0:06</v>
      </c>
      <c r="F28" s="154">
        <v>6.9444444444444441E-3</v>
      </c>
      <c r="G28" s="154">
        <f t="shared" si="4"/>
        <v>0.65555555555555534</v>
      </c>
      <c r="H28" s="154">
        <f t="shared" si="3"/>
        <v>0.66249999999999976</v>
      </c>
      <c r="I28" s="161"/>
      <c r="J28" s="163"/>
    </row>
    <row r="29" spans="1:10" x14ac:dyDescent="0.2">
      <c r="A29" s="158"/>
      <c r="B29" s="159" t="s">
        <v>168</v>
      </c>
      <c r="C29" s="152">
        <v>65.3</v>
      </c>
      <c r="D29" s="152">
        <f t="shared" si="2"/>
        <v>2.2999999999999972</v>
      </c>
      <c r="E29" s="153" t="str">
        <f>TEXT(D29/$B$2,"h:mm")</f>
        <v>0:47</v>
      </c>
      <c r="F29" s="154">
        <v>3.472222222222222E-3</v>
      </c>
      <c r="G29" s="154">
        <f t="shared" si="4"/>
        <v>0.69513888888888864</v>
      </c>
      <c r="H29" s="154">
        <f t="shared" si="3"/>
        <v>0.69861111111111085</v>
      </c>
      <c r="I29" s="161"/>
      <c r="J29" s="163"/>
    </row>
    <row r="30" spans="1:10" x14ac:dyDescent="0.2">
      <c r="A30" s="158"/>
      <c r="B30" s="159" t="s">
        <v>196</v>
      </c>
      <c r="C30" s="152">
        <v>64.2</v>
      </c>
      <c r="D30" s="152">
        <f t="shared" si="2"/>
        <v>1.0999999999999943</v>
      </c>
      <c r="E30" s="153" t="str">
        <f>TEXT(D30/$B$3,"h:mm")</f>
        <v>0:14</v>
      </c>
      <c r="F30" s="154">
        <v>1.0416666666666666E-2</v>
      </c>
      <c r="G30" s="154">
        <f t="shared" si="4"/>
        <v>0.70833333333333304</v>
      </c>
      <c r="H30" s="154">
        <f t="shared" si="3"/>
        <v>0.71874999999999967</v>
      </c>
      <c r="I30" s="161"/>
      <c r="J30" s="163"/>
    </row>
    <row r="31" spans="1:10" s="176" customFormat="1" x14ac:dyDescent="0.2">
      <c r="A31" s="150"/>
      <c r="B31" s="151" t="s">
        <v>197</v>
      </c>
      <c r="C31" s="152">
        <v>64.2</v>
      </c>
      <c r="D31" s="152">
        <f t="shared" si="2"/>
        <v>0</v>
      </c>
      <c r="E31" s="153" t="str">
        <f>TEXT(D31/$B$3,"h:mm")</f>
        <v>0:00</v>
      </c>
      <c r="F31" s="154">
        <v>2.0833333333333332E-2</v>
      </c>
      <c r="G31" s="154">
        <f t="shared" si="4"/>
        <v>0.71874999999999967</v>
      </c>
      <c r="H31" s="154">
        <f>(G31+F31)</f>
        <v>0.73958333333333304</v>
      </c>
      <c r="I31" s="161"/>
      <c r="J31" s="163"/>
    </row>
    <row r="32" spans="1:10" x14ac:dyDescent="0.2">
      <c r="A32" s="158"/>
      <c r="B32" s="159" t="s">
        <v>198</v>
      </c>
      <c r="C32" s="152">
        <v>61.4</v>
      </c>
      <c r="D32" s="152">
        <f t="shared" si="2"/>
        <v>2.8000000000000043</v>
      </c>
      <c r="E32" s="153" t="str">
        <f>TEXT(D32/$B$3,"h:mm")</f>
        <v>0:36</v>
      </c>
      <c r="F32" s="154">
        <v>1.0416666666666666E-2</v>
      </c>
      <c r="G32" s="154">
        <f t="shared" si="4"/>
        <v>0.76458333333333306</v>
      </c>
      <c r="H32" s="154">
        <f t="shared" si="3"/>
        <v>0.77499999999999969</v>
      </c>
      <c r="I32" s="161"/>
      <c r="J32" s="163"/>
    </row>
    <row r="33" spans="1:10" ht="13.5" thickBot="1" x14ac:dyDescent="0.25">
      <c r="A33" s="158" t="s">
        <v>171</v>
      </c>
      <c r="B33" s="165" t="s">
        <v>172</v>
      </c>
      <c r="C33" s="152">
        <v>61.3</v>
      </c>
      <c r="D33" s="152">
        <f t="shared" si="2"/>
        <v>0.10000000000000142</v>
      </c>
      <c r="E33" s="153" t="str">
        <f>TEXT(D33/$B$2,"h:mm")</f>
        <v>0:02</v>
      </c>
      <c r="F33" s="154"/>
      <c r="G33" s="154">
        <f t="shared" si="4"/>
        <v>0.77638888888888857</v>
      </c>
      <c r="H33" s="154"/>
      <c r="I33" s="170" t="s">
        <v>199</v>
      </c>
      <c r="J33" s="167"/>
    </row>
    <row r="34" spans="1:10" ht="13.5" thickBot="1" x14ac:dyDescent="0.25">
      <c r="A34" s="130" t="s">
        <v>396</v>
      </c>
      <c r="B34" s="128"/>
      <c r="C34" s="131"/>
      <c r="D34" s="144">
        <f>SUM(D35:D36)</f>
        <v>6.5</v>
      </c>
      <c r="E34" s="128"/>
      <c r="F34" s="131"/>
      <c r="G34" s="132"/>
      <c r="H34" s="133"/>
      <c r="I34" s="205"/>
      <c r="J34" s="206"/>
    </row>
    <row r="35" spans="1:10" x14ac:dyDescent="0.2">
      <c r="A35" s="158" t="s">
        <v>171</v>
      </c>
      <c r="B35" s="165" t="s">
        <v>172</v>
      </c>
      <c r="C35" s="152">
        <v>61.3</v>
      </c>
      <c r="D35" s="116"/>
      <c r="E35" s="116"/>
      <c r="F35" s="116"/>
      <c r="G35" s="116"/>
      <c r="H35" s="155">
        <v>0.40625</v>
      </c>
      <c r="I35" s="161" t="s">
        <v>200</v>
      </c>
      <c r="J35" s="162"/>
    </row>
    <row r="36" spans="1:10" ht="13.5" thickBot="1" x14ac:dyDescent="0.25">
      <c r="A36" s="158" t="s">
        <v>174</v>
      </c>
      <c r="B36" s="165"/>
      <c r="C36" s="152">
        <v>54.8</v>
      </c>
      <c r="D36" s="152">
        <f>(C35-C36)</f>
        <v>6.5</v>
      </c>
      <c r="E36" s="153" t="str">
        <f>TEXT(D36/$B$2,"h:mm")</f>
        <v>2:13</v>
      </c>
      <c r="F36" s="154"/>
      <c r="G36" s="154">
        <f>(H35+E36)</f>
        <v>0.49861111111111112</v>
      </c>
      <c r="H36" s="160"/>
      <c r="I36" s="166" t="s">
        <v>201</v>
      </c>
      <c r="J36" s="167"/>
    </row>
    <row r="37" spans="1:10" ht="13.5" thickBot="1" x14ac:dyDescent="0.25">
      <c r="A37" s="130" t="s">
        <v>397</v>
      </c>
      <c r="B37" s="128"/>
      <c r="C37" s="131"/>
      <c r="D37" s="144"/>
      <c r="E37" s="128"/>
      <c r="F37" s="131"/>
      <c r="G37" s="132"/>
      <c r="H37" s="133"/>
      <c r="I37" s="177"/>
      <c r="J37" s="178"/>
    </row>
    <row r="38" spans="1:10" ht="13.5" thickBot="1" x14ac:dyDescent="0.25">
      <c r="A38" s="158" t="s">
        <v>171</v>
      </c>
      <c r="B38" s="165" t="s">
        <v>172</v>
      </c>
      <c r="C38" s="186" t="s">
        <v>126</v>
      </c>
      <c r="D38" s="187"/>
      <c r="E38" s="182"/>
      <c r="F38" s="183">
        <v>0.5</v>
      </c>
      <c r="G38" s="183">
        <v>0.70833333333333337</v>
      </c>
      <c r="H38" s="160"/>
      <c r="I38" s="207" t="s">
        <v>202</v>
      </c>
      <c r="J38" s="208"/>
    </row>
    <row r="39" spans="1:10" ht="13.5" thickBot="1" x14ac:dyDescent="0.25">
      <c r="A39" s="126" t="s">
        <v>120</v>
      </c>
      <c r="B39" s="127" t="s">
        <v>175</v>
      </c>
      <c r="C39" s="127"/>
      <c r="D39" s="128"/>
      <c r="E39" s="127" t="s">
        <v>134</v>
      </c>
      <c r="F39" s="127" t="s">
        <v>123</v>
      </c>
      <c r="G39" s="127" t="s">
        <v>124</v>
      </c>
      <c r="H39" s="129"/>
    </row>
    <row r="40" spans="1:10" x14ac:dyDescent="0.2">
      <c r="A40" s="188" t="s">
        <v>176</v>
      </c>
      <c r="B40" s="189" t="s">
        <v>126</v>
      </c>
      <c r="C40" s="190" t="s">
        <v>177</v>
      </c>
      <c r="D40" s="190"/>
      <c r="E40" s="191"/>
      <c r="F40" s="192">
        <f>F7</f>
        <v>0.51041666666666663</v>
      </c>
      <c r="G40" s="192">
        <f>G7</f>
        <v>0.66666666666666663</v>
      </c>
      <c r="H40" s="193"/>
    </row>
    <row r="41" spans="1:10" x14ac:dyDescent="0.2">
      <c r="A41" s="188" t="s">
        <v>178</v>
      </c>
      <c r="B41" s="190" t="s">
        <v>144</v>
      </c>
      <c r="C41" s="190" t="s">
        <v>157</v>
      </c>
      <c r="D41" s="190"/>
      <c r="E41" s="191">
        <f>D10</f>
        <v>16.299999999999997</v>
      </c>
      <c r="F41" s="192">
        <f>H12</f>
        <v>0.46875</v>
      </c>
      <c r="G41" s="192">
        <f>G18</f>
        <v>0.74236111111111103</v>
      </c>
      <c r="H41" s="193"/>
    </row>
    <row r="42" spans="1:10" x14ac:dyDescent="0.2">
      <c r="A42" s="188" t="s">
        <v>179</v>
      </c>
      <c r="B42" s="190" t="s">
        <v>157</v>
      </c>
      <c r="C42" s="190" t="s">
        <v>171</v>
      </c>
      <c r="D42" s="190"/>
      <c r="E42" s="191">
        <f>D19</f>
        <v>11.900000000000006</v>
      </c>
      <c r="F42" s="192">
        <f>H21</f>
        <v>0.4826388888888889</v>
      </c>
      <c r="G42" s="192">
        <f>G33</f>
        <v>0.77638888888888857</v>
      </c>
      <c r="H42" s="193"/>
    </row>
    <row r="43" spans="1:10" x14ac:dyDescent="0.2">
      <c r="A43" s="188" t="s">
        <v>180</v>
      </c>
      <c r="B43" s="190" t="s">
        <v>171</v>
      </c>
      <c r="C43" s="190" t="s">
        <v>174</v>
      </c>
      <c r="D43" s="190"/>
      <c r="E43" s="191">
        <f>D34</f>
        <v>6.5</v>
      </c>
      <c r="F43" s="192">
        <f>H35</f>
        <v>0.40625</v>
      </c>
      <c r="G43" s="192">
        <f>G36</f>
        <v>0.49861111111111112</v>
      </c>
      <c r="H43" s="193"/>
    </row>
    <row r="44" spans="1:10" x14ac:dyDescent="0.2">
      <c r="A44" s="188" t="s">
        <v>181</v>
      </c>
      <c r="B44" s="190" t="s">
        <v>171</v>
      </c>
      <c r="C44" s="190" t="s">
        <v>126</v>
      </c>
      <c r="D44" s="190"/>
      <c r="E44" s="191"/>
      <c r="F44" s="192">
        <f>F38</f>
        <v>0.5</v>
      </c>
      <c r="G44" s="192">
        <f>G38</f>
        <v>0.70833333333333337</v>
      </c>
      <c r="H44" s="193"/>
    </row>
    <row r="45" spans="1:10" x14ac:dyDescent="0.2">
      <c r="A45" s="188"/>
      <c r="B45" s="190"/>
      <c r="C45" s="190"/>
      <c r="D45" s="190"/>
      <c r="E45" s="191"/>
      <c r="F45" s="192"/>
      <c r="G45" s="192"/>
      <c r="H45" s="193"/>
    </row>
    <row r="46" spans="1:10" x14ac:dyDescent="0.2">
      <c r="A46" s="188"/>
      <c r="B46" s="190"/>
      <c r="C46" s="194" t="s">
        <v>101</v>
      </c>
      <c r="D46" s="190"/>
      <c r="E46" s="195">
        <f>SUM(E41:E44)</f>
        <v>34.700000000000003</v>
      </c>
      <c r="F46" s="190" t="s">
        <v>134</v>
      </c>
      <c r="G46" s="190"/>
      <c r="H46" s="193"/>
    </row>
    <row r="47" spans="1:10" x14ac:dyDescent="0.2">
      <c r="A47" s="188"/>
      <c r="B47" s="190"/>
      <c r="C47" s="194" t="s">
        <v>182</v>
      </c>
      <c r="D47" s="190"/>
      <c r="E47" s="195">
        <f>E46/4</f>
        <v>8.6750000000000007</v>
      </c>
      <c r="F47" s="190" t="s">
        <v>134</v>
      </c>
      <c r="G47" s="190"/>
      <c r="H47" s="193"/>
    </row>
    <row r="48" spans="1:10" x14ac:dyDescent="0.2">
      <c r="A48" s="188"/>
      <c r="B48" s="190"/>
      <c r="C48" s="190" t="s">
        <v>183</v>
      </c>
      <c r="D48" s="190"/>
      <c r="E48" s="190">
        <v>12</v>
      </c>
      <c r="F48" s="190"/>
      <c r="G48" s="190"/>
      <c r="H48" s="193"/>
    </row>
    <row r="49" spans="1:8" ht="13.5" thickBot="1" x14ac:dyDescent="0.25">
      <c r="A49" s="196"/>
      <c r="B49" s="197"/>
      <c r="C49" s="197" t="s">
        <v>184</v>
      </c>
      <c r="D49" s="197"/>
      <c r="E49" s="198">
        <f>E46/E48</f>
        <v>2.8916666666666671</v>
      </c>
      <c r="F49" s="197"/>
      <c r="G49" s="197"/>
      <c r="H49" s="199"/>
    </row>
    <row r="50" spans="1:8" x14ac:dyDescent="0.2">
      <c r="A50" s="200"/>
      <c r="B50" s="200"/>
      <c r="C50" s="200"/>
      <c r="D50" s="200"/>
      <c r="E50" s="200"/>
      <c r="F50" s="200"/>
      <c r="G50" s="200"/>
      <c r="H50" s="200"/>
    </row>
  </sheetData>
  <mergeCells count="5">
    <mergeCell ref="A8:A9"/>
    <mergeCell ref="B8:B9"/>
    <mergeCell ref="E8:F8"/>
    <mergeCell ref="G8:H8"/>
    <mergeCell ref="I8:J8"/>
  </mergeCells>
  <pageMargins left="0.78740157480314965" right="0.78740157480314965" top="0.98425196850393704" bottom="0.98425196850393704" header="0.51181102362204722" footer="0.51181102362204722"/>
  <pageSetup paperSize="9" scale="6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A18" sqref="A18"/>
    </sheetView>
  </sheetViews>
  <sheetFormatPr defaultRowHeight="15" x14ac:dyDescent="0.25"/>
  <cols>
    <col min="1" max="1" width="36.7109375" style="262" customWidth="1"/>
    <col min="2" max="2" width="26.42578125" style="262" customWidth="1"/>
    <col min="3" max="3" width="17.140625" style="262" customWidth="1"/>
    <col min="4" max="4" width="36.7109375" style="262" customWidth="1"/>
    <col min="5" max="256" width="9.140625" style="6"/>
    <col min="257" max="257" width="36.7109375" style="6" customWidth="1"/>
    <col min="258" max="258" width="26.42578125" style="6" customWidth="1"/>
    <col min="259" max="259" width="17.140625" style="6" customWidth="1"/>
    <col min="260" max="260" width="36.7109375" style="6" customWidth="1"/>
    <col min="261" max="512" width="9.140625" style="6"/>
    <col min="513" max="513" width="36.7109375" style="6" customWidth="1"/>
    <col min="514" max="514" width="26.42578125" style="6" customWidth="1"/>
    <col min="515" max="515" width="17.140625" style="6" customWidth="1"/>
    <col min="516" max="516" width="36.7109375" style="6" customWidth="1"/>
    <col min="517" max="768" width="9.140625" style="6"/>
    <col min="769" max="769" width="36.7109375" style="6" customWidth="1"/>
    <col min="770" max="770" width="26.42578125" style="6" customWidth="1"/>
    <col min="771" max="771" width="17.140625" style="6" customWidth="1"/>
    <col min="772" max="772" width="36.7109375" style="6" customWidth="1"/>
    <col min="773" max="1024" width="9.140625" style="6"/>
    <col min="1025" max="1025" width="36.7109375" style="6" customWidth="1"/>
    <col min="1026" max="1026" width="26.42578125" style="6" customWidth="1"/>
    <col min="1027" max="1027" width="17.140625" style="6" customWidth="1"/>
    <col min="1028" max="1028" width="36.7109375" style="6" customWidth="1"/>
    <col min="1029" max="1280" width="9.140625" style="6"/>
    <col min="1281" max="1281" width="36.7109375" style="6" customWidth="1"/>
    <col min="1282" max="1282" width="26.42578125" style="6" customWidth="1"/>
    <col min="1283" max="1283" width="17.140625" style="6" customWidth="1"/>
    <col min="1284" max="1284" width="36.7109375" style="6" customWidth="1"/>
    <col min="1285" max="1536" width="9.140625" style="6"/>
    <col min="1537" max="1537" width="36.7109375" style="6" customWidth="1"/>
    <col min="1538" max="1538" width="26.42578125" style="6" customWidth="1"/>
    <col min="1539" max="1539" width="17.140625" style="6" customWidth="1"/>
    <col min="1540" max="1540" width="36.7109375" style="6" customWidth="1"/>
    <col min="1541" max="1792" width="9.140625" style="6"/>
    <col min="1793" max="1793" width="36.7109375" style="6" customWidth="1"/>
    <col min="1794" max="1794" width="26.42578125" style="6" customWidth="1"/>
    <col min="1795" max="1795" width="17.140625" style="6" customWidth="1"/>
    <col min="1796" max="1796" width="36.7109375" style="6" customWidth="1"/>
    <col min="1797" max="2048" width="9.140625" style="6"/>
    <col min="2049" max="2049" width="36.7109375" style="6" customWidth="1"/>
    <col min="2050" max="2050" width="26.42578125" style="6" customWidth="1"/>
    <col min="2051" max="2051" width="17.140625" style="6" customWidth="1"/>
    <col min="2052" max="2052" width="36.7109375" style="6" customWidth="1"/>
    <col min="2053" max="2304" width="9.140625" style="6"/>
    <col min="2305" max="2305" width="36.7109375" style="6" customWidth="1"/>
    <col min="2306" max="2306" width="26.42578125" style="6" customWidth="1"/>
    <col min="2307" max="2307" width="17.140625" style="6" customWidth="1"/>
    <col min="2308" max="2308" width="36.7109375" style="6" customWidth="1"/>
    <col min="2309" max="2560" width="9.140625" style="6"/>
    <col min="2561" max="2561" width="36.7109375" style="6" customWidth="1"/>
    <col min="2562" max="2562" width="26.42578125" style="6" customWidth="1"/>
    <col min="2563" max="2563" width="17.140625" style="6" customWidth="1"/>
    <col min="2564" max="2564" width="36.7109375" style="6" customWidth="1"/>
    <col min="2565" max="2816" width="9.140625" style="6"/>
    <col min="2817" max="2817" width="36.7109375" style="6" customWidth="1"/>
    <col min="2818" max="2818" width="26.42578125" style="6" customWidth="1"/>
    <col min="2819" max="2819" width="17.140625" style="6" customWidth="1"/>
    <col min="2820" max="2820" width="36.7109375" style="6" customWidth="1"/>
    <col min="2821" max="3072" width="9.140625" style="6"/>
    <col min="3073" max="3073" width="36.7109375" style="6" customWidth="1"/>
    <col min="3074" max="3074" width="26.42578125" style="6" customWidth="1"/>
    <col min="3075" max="3075" width="17.140625" style="6" customWidth="1"/>
    <col min="3076" max="3076" width="36.7109375" style="6" customWidth="1"/>
    <col min="3077" max="3328" width="9.140625" style="6"/>
    <col min="3329" max="3329" width="36.7109375" style="6" customWidth="1"/>
    <col min="3330" max="3330" width="26.42578125" style="6" customWidth="1"/>
    <col min="3331" max="3331" width="17.140625" style="6" customWidth="1"/>
    <col min="3332" max="3332" width="36.7109375" style="6" customWidth="1"/>
    <col min="3333" max="3584" width="9.140625" style="6"/>
    <col min="3585" max="3585" width="36.7109375" style="6" customWidth="1"/>
    <col min="3586" max="3586" width="26.42578125" style="6" customWidth="1"/>
    <col min="3587" max="3587" width="17.140625" style="6" customWidth="1"/>
    <col min="3588" max="3588" width="36.7109375" style="6" customWidth="1"/>
    <col min="3589" max="3840" width="9.140625" style="6"/>
    <col min="3841" max="3841" width="36.7109375" style="6" customWidth="1"/>
    <col min="3842" max="3842" width="26.42578125" style="6" customWidth="1"/>
    <col min="3843" max="3843" width="17.140625" style="6" customWidth="1"/>
    <col min="3844" max="3844" width="36.7109375" style="6" customWidth="1"/>
    <col min="3845" max="4096" width="9.140625" style="6"/>
    <col min="4097" max="4097" width="36.7109375" style="6" customWidth="1"/>
    <col min="4098" max="4098" width="26.42578125" style="6" customWidth="1"/>
    <col min="4099" max="4099" width="17.140625" style="6" customWidth="1"/>
    <col min="4100" max="4100" width="36.7109375" style="6" customWidth="1"/>
    <col min="4101" max="4352" width="9.140625" style="6"/>
    <col min="4353" max="4353" width="36.7109375" style="6" customWidth="1"/>
    <col min="4354" max="4354" width="26.42578125" style="6" customWidth="1"/>
    <col min="4355" max="4355" width="17.140625" style="6" customWidth="1"/>
    <col min="4356" max="4356" width="36.7109375" style="6" customWidth="1"/>
    <col min="4357" max="4608" width="9.140625" style="6"/>
    <col min="4609" max="4609" width="36.7109375" style="6" customWidth="1"/>
    <col min="4610" max="4610" width="26.42578125" style="6" customWidth="1"/>
    <col min="4611" max="4611" width="17.140625" style="6" customWidth="1"/>
    <col min="4612" max="4612" width="36.7109375" style="6" customWidth="1"/>
    <col min="4613" max="4864" width="9.140625" style="6"/>
    <col min="4865" max="4865" width="36.7109375" style="6" customWidth="1"/>
    <col min="4866" max="4866" width="26.42578125" style="6" customWidth="1"/>
    <col min="4867" max="4867" width="17.140625" style="6" customWidth="1"/>
    <col min="4868" max="4868" width="36.7109375" style="6" customWidth="1"/>
    <col min="4869" max="5120" width="9.140625" style="6"/>
    <col min="5121" max="5121" width="36.7109375" style="6" customWidth="1"/>
    <col min="5122" max="5122" width="26.42578125" style="6" customWidth="1"/>
    <col min="5123" max="5123" width="17.140625" style="6" customWidth="1"/>
    <col min="5124" max="5124" width="36.7109375" style="6" customWidth="1"/>
    <col min="5125" max="5376" width="9.140625" style="6"/>
    <col min="5377" max="5377" width="36.7109375" style="6" customWidth="1"/>
    <col min="5378" max="5378" width="26.42578125" style="6" customWidth="1"/>
    <col min="5379" max="5379" width="17.140625" style="6" customWidth="1"/>
    <col min="5380" max="5380" width="36.7109375" style="6" customWidth="1"/>
    <col min="5381" max="5632" width="9.140625" style="6"/>
    <col min="5633" max="5633" width="36.7109375" style="6" customWidth="1"/>
    <col min="5634" max="5634" width="26.42578125" style="6" customWidth="1"/>
    <col min="5635" max="5635" width="17.140625" style="6" customWidth="1"/>
    <col min="5636" max="5636" width="36.7109375" style="6" customWidth="1"/>
    <col min="5637" max="5888" width="9.140625" style="6"/>
    <col min="5889" max="5889" width="36.7109375" style="6" customWidth="1"/>
    <col min="5890" max="5890" width="26.42578125" style="6" customWidth="1"/>
    <col min="5891" max="5891" width="17.140625" style="6" customWidth="1"/>
    <col min="5892" max="5892" width="36.7109375" style="6" customWidth="1"/>
    <col min="5893" max="6144" width="9.140625" style="6"/>
    <col min="6145" max="6145" width="36.7109375" style="6" customWidth="1"/>
    <col min="6146" max="6146" width="26.42578125" style="6" customWidth="1"/>
    <col min="6147" max="6147" width="17.140625" style="6" customWidth="1"/>
    <col min="6148" max="6148" width="36.7109375" style="6" customWidth="1"/>
    <col min="6149" max="6400" width="9.140625" style="6"/>
    <col min="6401" max="6401" width="36.7109375" style="6" customWidth="1"/>
    <col min="6402" max="6402" width="26.42578125" style="6" customWidth="1"/>
    <col min="6403" max="6403" width="17.140625" style="6" customWidth="1"/>
    <col min="6404" max="6404" width="36.7109375" style="6" customWidth="1"/>
    <col min="6405" max="6656" width="9.140625" style="6"/>
    <col min="6657" max="6657" width="36.7109375" style="6" customWidth="1"/>
    <col min="6658" max="6658" width="26.42578125" style="6" customWidth="1"/>
    <col min="6659" max="6659" width="17.140625" style="6" customWidth="1"/>
    <col min="6660" max="6660" width="36.7109375" style="6" customWidth="1"/>
    <col min="6661" max="6912" width="9.140625" style="6"/>
    <col min="6913" max="6913" width="36.7109375" style="6" customWidth="1"/>
    <col min="6914" max="6914" width="26.42578125" style="6" customWidth="1"/>
    <col min="6915" max="6915" width="17.140625" style="6" customWidth="1"/>
    <col min="6916" max="6916" width="36.7109375" style="6" customWidth="1"/>
    <col min="6917" max="7168" width="9.140625" style="6"/>
    <col min="7169" max="7169" width="36.7109375" style="6" customWidth="1"/>
    <col min="7170" max="7170" width="26.42578125" style="6" customWidth="1"/>
    <col min="7171" max="7171" width="17.140625" style="6" customWidth="1"/>
    <col min="7172" max="7172" width="36.7109375" style="6" customWidth="1"/>
    <col min="7173" max="7424" width="9.140625" style="6"/>
    <col min="7425" max="7425" width="36.7109375" style="6" customWidth="1"/>
    <col min="7426" max="7426" width="26.42578125" style="6" customWidth="1"/>
    <col min="7427" max="7427" width="17.140625" style="6" customWidth="1"/>
    <col min="7428" max="7428" width="36.7109375" style="6" customWidth="1"/>
    <col min="7429" max="7680" width="9.140625" style="6"/>
    <col min="7681" max="7681" width="36.7109375" style="6" customWidth="1"/>
    <col min="7682" max="7682" width="26.42578125" style="6" customWidth="1"/>
    <col min="7683" max="7683" width="17.140625" style="6" customWidth="1"/>
    <col min="7684" max="7684" width="36.7109375" style="6" customWidth="1"/>
    <col min="7685" max="7936" width="9.140625" style="6"/>
    <col min="7937" max="7937" width="36.7109375" style="6" customWidth="1"/>
    <col min="7938" max="7938" width="26.42578125" style="6" customWidth="1"/>
    <col min="7939" max="7939" width="17.140625" style="6" customWidth="1"/>
    <col min="7940" max="7940" width="36.7109375" style="6" customWidth="1"/>
    <col min="7941" max="8192" width="9.140625" style="6"/>
    <col min="8193" max="8193" width="36.7109375" style="6" customWidth="1"/>
    <col min="8194" max="8194" width="26.42578125" style="6" customWidth="1"/>
    <col min="8195" max="8195" width="17.140625" style="6" customWidth="1"/>
    <col min="8196" max="8196" width="36.7109375" style="6" customWidth="1"/>
    <col min="8197" max="8448" width="9.140625" style="6"/>
    <col min="8449" max="8449" width="36.7109375" style="6" customWidth="1"/>
    <col min="8450" max="8450" width="26.42578125" style="6" customWidth="1"/>
    <col min="8451" max="8451" width="17.140625" style="6" customWidth="1"/>
    <col min="8452" max="8452" width="36.7109375" style="6" customWidth="1"/>
    <col min="8453" max="8704" width="9.140625" style="6"/>
    <col min="8705" max="8705" width="36.7109375" style="6" customWidth="1"/>
    <col min="8706" max="8706" width="26.42578125" style="6" customWidth="1"/>
    <col min="8707" max="8707" width="17.140625" style="6" customWidth="1"/>
    <col min="8708" max="8708" width="36.7109375" style="6" customWidth="1"/>
    <col min="8709" max="8960" width="9.140625" style="6"/>
    <col min="8961" max="8961" width="36.7109375" style="6" customWidth="1"/>
    <col min="8962" max="8962" width="26.42578125" style="6" customWidth="1"/>
    <col min="8963" max="8963" width="17.140625" style="6" customWidth="1"/>
    <col min="8964" max="8964" width="36.7109375" style="6" customWidth="1"/>
    <col min="8965" max="9216" width="9.140625" style="6"/>
    <col min="9217" max="9217" width="36.7109375" style="6" customWidth="1"/>
    <col min="9218" max="9218" width="26.42578125" style="6" customWidth="1"/>
    <col min="9219" max="9219" width="17.140625" style="6" customWidth="1"/>
    <col min="9220" max="9220" width="36.7109375" style="6" customWidth="1"/>
    <col min="9221" max="9472" width="9.140625" style="6"/>
    <col min="9473" max="9473" width="36.7109375" style="6" customWidth="1"/>
    <col min="9474" max="9474" width="26.42578125" style="6" customWidth="1"/>
    <col min="9475" max="9475" width="17.140625" style="6" customWidth="1"/>
    <col min="9476" max="9476" width="36.7109375" style="6" customWidth="1"/>
    <col min="9477" max="9728" width="9.140625" style="6"/>
    <col min="9729" max="9729" width="36.7109375" style="6" customWidth="1"/>
    <col min="9730" max="9730" width="26.42578125" style="6" customWidth="1"/>
    <col min="9731" max="9731" width="17.140625" style="6" customWidth="1"/>
    <col min="9732" max="9732" width="36.7109375" style="6" customWidth="1"/>
    <col min="9733" max="9984" width="9.140625" style="6"/>
    <col min="9985" max="9985" width="36.7109375" style="6" customWidth="1"/>
    <col min="9986" max="9986" width="26.42578125" style="6" customWidth="1"/>
    <col min="9987" max="9987" width="17.140625" style="6" customWidth="1"/>
    <col min="9988" max="9988" width="36.7109375" style="6" customWidth="1"/>
    <col min="9989" max="10240" width="9.140625" style="6"/>
    <col min="10241" max="10241" width="36.7109375" style="6" customWidth="1"/>
    <col min="10242" max="10242" width="26.42578125" style="6" customWidth="1"/>
    <col min="10243" max="10243" width="17.140625" style="6" customWidth="1"/>
    <col min="10244" max="10244" width="36.7109375" style="6" customWidth="1"/>
    <col min="10245" max="10496" width="9.140625" style="6"/>
    <col min="10497" max="10497" width="36.7109375" style="6" customWidth="1"/>
    <col min="10498" max="10498" width="26.42578125" style="6" customWidth="1"/>
    <col min="10499" max="10499" width="17.140625" style="6" customWidth="1"/>
    <col min="10500" max="10500" width="36.7109375" style="6" customWidth="1"/>
    <col min="10501" max="10752" width="9.140625" style="6"/>
    <col min="10753" max="10753" width="36.7109375" style="6" customWidth="1"/>
    <col min="10754" max="10754" width="26.42578125" style="6" customWidth="1"/>
    <col min="10755" max="10755" width="17.140625" style="6" customWidth="1"/>
    <col min="10756" max="10756" width="36.7109375" style="6" customWidth="1"/>
    <col min="10757" max="11008" width="9.140625" style="6"/>
    <col min="11009" max="11009" width="36.7109375" style="6" customWidth="1"/>
    <col min="11010" max="11010" width="26.42578125" style="6" customWidth="1"/>
    <col min="11011" max="11011" width="17.140625" style="6" customWidth="1"/>
    <col min="11012" max="11012" width="36.7109375" style="6" customWidth="1"/>
    <col min="11013" max="11264" width="9.140625" style="6"/>
    <col min="11265" max="11265" width="36.7109375" style="6" customWidth="1"/>
    <col min="11266" max="11266" width="26.42578125" style="6" customWidth="1"/>
    <col min="11267" max="11267" width="17.140625" style="6" customWidth="1"/>
    <col min="11268" max="11268" width="36.7109375" style="6" customWidth="1"/>
    <col min="11269" max="11520" width="9.140625" style="6"/>
    <col min="11521" max="11521" width="36.7109375" style="6" customWidth="1"/>
    <col min="11522" max="11522" width="26.42578125" style="6" customWidth="1"/>
    <col min="11523" max="11523" width="17.140625" style="6" customWidth="1"/>
    <col min="11524" max="11524" width="36.7109375" style="6" customWidth="1"/>
    <col min="11525" max="11776" width="9.140625" style="6"/>
    <col min="11777" max="11777" width="36.7109375" style="6" customWidth="1"/>
    <col min="11778" max="11778" width="26.42578125" style="6" customWidth="1"/>
    <col min="11779" max="11779" width="17.140625" style="6" customWidth="1"/>
    <col min="11780" max="11780" width="36.7109375" style="6" customWidth="1"/>
    <col min="11781" max="12032" width="9.140625" style="6"/>
    <col min="12033" max="12033" width="36.7109375" style="6" customWidth="1"/>
    <col min="12034" max="12034" width="26.42578125" style="6" customWidth="1"/>
    <col min="12035" max="12035" width="17.140625" style="6" customWidth="1"/>
    <col min="12036" max="12036" width="36.7109375" style="6" customWidth="1"/>
    <col min="12037" max="12288" width="9.140625" style="6"/>
    <col min="12289" max="12289" width="36.7109375" style="6" customWidth="1"/>
    <col min="12290" max="12290" width="26.42578125" style="6" customWidth="1"/>
    <col min="12291" max="12291" width="17.140625" style="6" customWidth="1"/>
    <col min="12292" max="12292" width="36.7109375" style="6" customWidth="1"/>
    <col min="12293" max="12544" width="9.140625" style="6"/>
    <col min="12545" max="12545" width="36.7109375" style="6" customWidth="1"/>
    <col min="12546" max="12546" width="26.42578125" style="6" customWidth="1"/>
    <col min="12547" max="12547" width="17.140625" style="6" customWidth="1"/>
    <col min="12548" max="12548" width="36.7109375" style="6" customWidth="1"/>
    <col min="12549" max="12800" width="9.140625" style="6"/>
    <col min="12801" max="12801" width="36.7109375" style="6" customWidth="1"/>
    <col min="12802" max="12802" width="26.42578125" style="6" customWidth="1"/>
    <col min="12803" max="12803" width="17.140625" style="6" customWidth="1"/>
    <col min="12804" max="12804" width="36.7109375" style="6" customWidth="1"/>
    <col min="12805" max="13056" width="9.140625" style="6"/>
    <col min="13057" max="13057" width="36.7109375" style="6" customWidth="1"/>
    <col min="13058" max="13058" width="26.42578125" style="6" customWidth="1"/>
    <col min="13059" max="13059" width="17.140625" style="6" customWidth="1"/>
    <col min="13060" max="13060" width="36.7109375" style="6" customWidth="1"/>
    <col min="13061" max="13312" width="9.140625" style="6"/>
    <col min="13313" max="13313" width="36.7109375" style="6" customWidth="1"/>
    <col min="13314" max="13314" width="26.42578125" style="6" customWidth="1"/>
    <col min="13315" max="13315" width="17.140625" style="6" customWidth="1"/>
    <col min="13316" max="13316" width="36.7109375" style="6" customWidth="1"/>
    <col min="13317" max="13568" width="9.140625" style="6"/>
    <col min="13569" max="13569" width="36.7109375" style="6" customWidth="1"/>
    <col min="13570" max="13570" width="26.42578125" style="6" customWidth="1"/>
    <col min="13571" max="13571" width="17.140625" style="6" customWidth="1"/>
    <col min="13572" max="13572" width="36.7109375" style="6" customWidth="1"/>
    <col min="13573" max="13824" width="9.140625" style="6"/>
    <col min="13825" max="13825" width="36.7109375" style="6" customWidth="1"/>
    <col min="13826" max="13826" width="26.42578125" style="6" customWidth="1"/>
    <col min="13827" max="13827" width="17.140625" style="6" customWidth="1"/>
    <col min="13828" max="13828" width="36.7109375" style="6" customWidth="1"/>
    <col min="13829" max="14080" width="9.140625" style="6"/>
    <col min="14081" max="14081" width="36.7109375" style="6" customWidth="1"/>
    <col min="14082" max="14082" width="26.42578125" style="6" customWidth="1"/>
    <col min="14083" max="14083" width="17.140625" style="6" customWidth="1"/>
    <col min="14084" max="14084" width="36.7109375" style="6" customWidth="1"/>
    <col min="14085" max="14336" width="9.140625" style="6"/>
    <col min="14337" max="14337" width="36.7109375" style="6" customWidth="1"/>
    <col min="14338" max="14338" width="26.42578125" style="6" customWidth="1"/>
    <col min="14339" max="14339" width="17.140625" style="6" customWidth="1"/>
    <col min="14340" max="14340" width="36.7109375" style="6" customWidth="1"/>
    <col min="14341" max="14592" width="9.140625" style="6"/>
    <col min="14593" max="14593" width="36.7109375" style="6" customWidth="1"/>
    <col min="14594" max="14594" width="26.42578125" style="6" customWidth="1"/>
    <col min="14595" max="14595" width="17.140625" style="6" customWidth="1"/>
    <col min="14596" max="14596" width="36.7109375" style="6" customWidth="1"/>
    <col min="14597" max="14848" width="9.140625" style="6"/>
    <col min="14849" max="14849" width="36.7109375" style="6" customWidth="1"/>
    <col min="14850" max="14850" width="26.42578125" style="6" customWidth="1"/>
    <col min="14851" max="14851" width="17.140625" style="6" customWidth="1"/>
    <col min="14852" max="14852" width="36.7109375" style="6" customWidth="1"/>
    <col min="14853" max="15104" width="9.140625" style="6"/>
    <col min="15105" max="15105" width="36.7109375" style="6" customWidth="1"/>
    <col min="15106" max="15106" width="26.42578125" style="6" customWidth="1"/>
    <col min="15107" max="15107" width="17.140625" style="6" customWidth="1"/>
    <col min="15108" max="15108" width="36.7109375" style="6" customWidth="1"/>
    <col min="15109" max="15360" width="9.140625" style="6"/>
    <col min="15361" max="15361" width="36.7109375" style="6" customWidth="1"/>
    <col min="15362" max="15362" width="26.42578125" style="6" customWidth="1"/>
    <col min="15363" max="15363" width="17.140625" style="6" customWidth="1"/>
    <col min="15364" max="15364" width="36.7109375" style="6" customWidth="1"/>
    <col min="15365" max="15616" width="9.140625" style="6"/>
    <col min="15617" max="15617" width="36.7109375" style="6" customWidth="1"/>
    <col min="15618" max="15618" width="26.42578125" style="6" customWidth="1"/>
    <col min="15619" max="15619" width="17.140625" style="6" customWidth="1"/>
    <col min="15620" max="15620" width="36.7109375" style="6" customWidth="1"/>
    <col min="15621" max="15872" width="9.140625" style="6"/>
    <col min="15873" max="15873" width="36.7109375" style="6" customWidth="1"/>
    <col min="15874" max="15874" width="26.42578125" style="6" customWidth="1"/>
    <col min="15875" max="15875" width="17.140625" style="6" customWidth="1"/>
    <col min="15876" max="15876" width="36.7109375" style="6" customWidth="1"/>
    <col min="15877" max="16128" width="9.140625" style="6"/>
    <col min="16129" max="16129" width="36.7109375" style="6" customWidth="1"/>
    <col min="16130" max="16130" width="26.42578125" style="6" customWidth="1"/>
    <col min="16131" max="16131" width="17.140625" style="6" customWidth="1"/>
    <col min="16132" max="16132" width="36.7109375" style="6" customWidth="1"/>
    <col min="16133" max="16384" width="9.140625" style="6"/>
  </cols>
  <sheetData>
    <row r="1" spans="1:4" x14ac:dyDescent="0.25">
      <c r="A1" s="261" t="s">
        <v>328</v>
      </c>
      <c r="D1" s="261"/>
    </row>
    <row r="2" spans="1:4" x14ac:dyDescent="0.25">
      <c r="A2" s="263" t="s">
        <v>329</v>
      </c>
      <c r="D2" s="263"/>
    </row>
    <row r="3" spans="1:4" x14ac:dyDescent="0.25">
      <c r="A3" s="264" t="s">
        <v>330</v>
      </c>
      <c r="B3" s="264" t="s">
        <v>331</v>
      </c>
      <c r="C3" s="264" t="s">
        <v>332</v>
      </c>
      <c r="D3" s="264"/>
    </row>
    <row r="4" spans="1:4" x14ac:dyDescent="0.25">
      <c r="A4" s="264" t="s">
        <v>333</v>
      </c>
      <c r="B4" s="264" t="s">
        <v>331</v>
      </c>
      <c r="C4" s="264" t="s">
        <v>332</v>
      </c>
      <c r="D4" s="264"/>
    </row>
    <row r="5" spans="1:4" x14ac:dyDescent="0.25">
      <c r="A5" s="264" t="s">
        <v>334</v>
      </c>
      <c r="B5" s="264" t="s">
        <v>335</v>
      </c>
      <c r="C5" s="264" t="s">
        <v>336</v>
      </c>
      <c r="D5" s="264"/>
    </row>
    <row r="6" spans="1:4" x14ac:dyDescent="0.25">
      <c r="A6" s="264" t="s">
        <v>337</v>
      </c>
      <c r="B6" s="264" t="s">
        <v>335</v>
      </c>
      <c r="C6" s="264" t="s">
        <v>336</v>
      </c>
      <c r="D6" s="264"/>
    </row>
    <row r="7" spans="1:4" x14ac:dyDescent="0.25">
      <c r="A7" s="264" t="s">
        <v>338</v>
      </c>
      <c r="B7" s="264" t="s">
        <v>339</v>
      </c>
      <c r="C7" s="264" t="s">
        <v>340</v>
      </c>
      <c r="D7" s="264"/>
    </row>
    <row r="8" spans="1:4" x14ac:dyDescent="0.25">
      <c r="A8" s="264" t="s">
        <v>341</v>
      </c>
      <c r="B8" s="264" t="s">
        <v>342</v>
      </c>
      <c r="C8" s="264" t="s">
        <v>343</v>
      </c>
      <c r="D8" s="264"/>
    </row>
    <row r="9" spans="1:4" x14ac:dyDescent="0.25">
      <c r="A9" s="265" t="s">
        <v>344</v>
      </c>
      <c r="B9" s="264" t="s">
        <v>345</v>
      </c>
      <c r="C9" s="264" t="s">
        <v>346</v>
      </c>
      <c r="D9" s="265"/>
    </row>
    <row r="10" spans="1:4" x14ac:dyDescent="0.25">
      <c r="A10" s="266" t="s">
        <v>347</v>
      </c>
      <c r="B10" s="264" t="s">
        <v>348</v>
      </c>
      <c r="C10" s="264" t="s">
        <v>349</v>
      </c>
      <c r="D10" s="266"/>
    </row>
    <row r="11" spans="1:4" x14ac:dyDescent="0.25">
      <c r="A11" s="265" t="s">
        <v>350</v>
      </c>
      <c r="B11" s="264" t="s">
        <v>351</v>
      </c>
      <c r="C11" s="264" t="s">
        <v>352</v>
      </c>
      <c r="D11" s="265"/>
    </row>
    <row r="12" spans="1:4" x14ac:dyDescent="0.25">
      <c r="A12" s="264" t="s">
        <v>353</v>
      </c>
      <c r="B12" s="264" t="s">
        <v>354</v>
      </c>
      <c r="C12" s="264" t="s">
        <v>355</v>
      </c>
      <c r="D12" s="264"/>
    </row>
    <row r="13" spans="1:4" x14ac:dyDescent="0.25">
      <c r="A13" s="265" t="s">
        <v>356</v>
      </c>
      <c r="B13" s="264" t="s">
        <v>357</v>
      </c>
      <c r="C13" s="264" t="s">
        <v>358</v>
      </c>
      <c r="D13" s="265"/>
    </row>
    <row r="14" spans="1:4" x14ac:dyDescent="0.25">
      <c r="A14" s="264" t="s">
        <v>359</v>
      </c>
      <c r="B14" s="264" t="s">
        <v>360</v>
      </c>
      <c r="C14" s="264" t="s">
        <v>361</v>
      </c>
      <c r="D14" s="264"/>
    </row>
    <row r="15" spans="1:4" x14ac:dyDescent="0.25">
      <c r="A15" s="267" t="s">
        <v>362</v>
      </c>
      <c r="B15" s="264" t="s">
        <v>363</v>
      </c>
      <c r="C15" s="264" t="s">
        <v>364</v>
      </c>
      <c r="D15" s="267"/>
    </row>
    <row r="16" spans="1:4" x14ac:dyDescent="0.25">
      <c r="A16" s="265" t="s">
        <v>365</v>
      </c>
      <c r="B16" s="264" t="s">
        <v>366</v>
      </c>
      <c r="C16" s="264" t="s">
        <v>367</v>
      </c>
      <c r="D16" s="265"/>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96" zoomScaleNormal="96" workbookViewId="0">
      <pane ySplit="3" topLeftCell="A40" activePane="bottomLeft" state="frozen"/>
      <selection pane="bottomLeft" activeCell="D40" sqref="D40"/>
    </sheetView>
  </sheetViews>
  <sheetFormatPr defaultRowHeight="12.75" x14ac:dyDescent="0.2"/>
  <cols>
    <col min="1" max="1" width="4" style="120" customWidth="1"/>
    <col min="2" max="2" width="7" style="120" customWidth="1"/>
    <col min="3" max="3" width="10.85546875" style="120" customWidth="1"/>
    <col min="4" max="4" width="17.5703125" style="120" bestFit="1" customWidth="1"/>
    <col min="5" max="5" width="6.28515625" style="120" customWidth="1"/>
    <col min="6" max="6" width="43.7109375" style="120" customWidth="1"/>
    <col min="7" max="256" width="9.140625" style="120"/>
    <col min="257" max="257" width="4" style="120" customWidth="1"/>
    <col min="258" max="258" width="7" style="120" customWidth="1"/>
    <col min="259" max="259" width="10.85546875" style="120" customWidth="1"/>
    <col min="260" max="260" width="17.5703125" style="120" bestFit="1" customWidth="1"/>
    <col min="261" max="261" width="6.28515625" style="120" customWidth="1"/>
    <col min="262" max="262" width="43.7109375" style="120" customWidth="1"/>
    <col min="263" max="512" width="9.140625" style="120"/>
    <col min="513" max="513" width="4" style="120" customWidth="1"/>
    <col min="514" max="514" width="7" style="120" customWidth="1"/>
    <col min="515" max="515" width="10.85546875" style="120" customWidth="1"/>
    <col min="516" max="516" width="17.5703125" style="120" bestFit="1" customWidth="1"/>
    <col min="517" max="517" width="6.28515625" style="120" customWidth="1"/>
    <col min="518" max="518" width="43.7109375" style="120" customWidth="1"/>
    <col min="519" max="768" width="9.140625" style="120"/>
    <col min="769" max="769" width="4" style="120" customWidth="1"/>
    <col min="770" max="770" width="7" style="120" customWidth="1"/>
    <col min="771" max="771" width="10.85546875" style="120" customWidth="1"/>
    <col min="772" max="772" width="17.5703125" style="120" bestFit="1" customWidth="1"/>
    <col min="773" max="773" width="6.28515625" style="120" customWidth="1"/>
    <col min="774" max="774" width="43.7109375" style="120" customWidth="1"/>
    <col min="775" max="1024" width="9.140625" style="120"/>
    <col min="1025" max="1025" width="4" style="120" customWidth="1"/>
    <col min="1026" max="1026" width="7" style="120" customWidth="1"/>
    <col min="1027" max="1027" width="10.85546875" style="120" customWidth="1"/>
    <col min="1028" max="1028" width="17.5703125" style="120" bestFit="1" customWidth="1"/>
    <col min="1029" max="1029" width="6.28515625" style="120" customWidth="1"/>
    <col min="1030" max="1030" width="43.7109375" style="120" customWidth="1"/>
    <col min="1031" max="1280" width="9.140625" style="120"/>
    <col min="1281" max="1281" width="4" style="120" customWidth="1"/>
    <col min="1282" max="1282" width="7" style="120" customWidth="1"/>
    <col min="1283" max="1283" width="10.85546875" style="120" customWidth="1"/>
    <col min="1284" max="1284" width="17.5703125" style="120" bestFit="1" customWidth="1"/>
    <col min="1285" max="1285" width="6.28515625" style="120" customWidth="1"/>
    <col min="1286" max="1286" width="43.7109375" style="120" customWidth="1"/>
    <col min="1287" max="1536" width="9.140625" style="120"/>
    <col min="1537" max="1537" width="4" style="120" customWidth="1"/>
    <col min="1538" max="1538" width="7" style="120" customWidth="1"/>
    <col min="1539" max="1539" width="10.85546875" style="120" customWidth="1"/>
    <col min="1540" max="1540" width="17.5703125" style="120" bestFit="1" customWidth="1"/>
    <col min="1541" max="1541" width="6.28515625" style="120" customWidth="1"/>
    <col min="1542" max="1542" width="43.7109375" style="120" customWidth="1"/>
    <col min="1543" max="1792" width="9.140625" style="120"/>
    <col min="1793" max="1793" width="4" style="120" customWidth="1"/>
    <col min="1794" max="1794" width="7" style="120" customWidth="1"/>
    <col min="1795" max="1795" width="10.85546875" style="120" customWidth="1"/>
    <col min="1796" max="1796" width="17.5703125" style="120" bestFit="1" customWidth="1"/>
    <col min="1797" max="1797" width="6.28515625" style="120" customWidth="1"/>
    <col min="1798" max="1798" width="43.7109375" style="120" customWidth="1"/>
    <col min="1799" max="2048" width="9.140625" style="120"/>
    <col min="2049" max="2049" width="4" style="120" customWidth="1"/>
    <col min="2050" max="2050" width="7" style="120" customWidth="1"/>
    <col min="2051" max="2051" width="10.85546875" style="120" customWidth="1"/>
    <col min="2052" max="2052" width="17.5703125" style="120" bestFit="1" customWidth="1"/>
    <col min="2053" max="2053" width="6.28515625" style="120" customWidth="1"/>
    <col min="2054" max="2054" width="43.7109375" style="120" customWidth="1"/>
    <col min="2055" max="2304" width="9.140625" style="120"/>
    <col min="2305" max="2305" width="4" style="120" customWidth="1"/>
    <col min="2306" max="2306" width="7" style="120" customWidth="1"/>
    <col min="2307" max="2307" width="10.85546875" style="120" customWidth="1"/>
    <col min="2308" max="2308" width="17.5703125" style="120" bestFit="1" customWidth="1"/>
    <col min="2309" max="2309" width="6.28515625" style="120" customWidth="1"/>
    <col min="2310" max="2310" width="43.7109375" style="120" customWidth="1"/>
    <col min="2311" max="2560" width="9.140625" style="120"/>
    <col min="2561" max="2561" width="4" style="120" customWidth="1"/>
    <col min="2562" max="2562" width="7" style="120" customWidth="1"/>
    <col min="2563" max="2563" width="10.85546875" style="120" customWidth="1"/>
    <col min="2564" max="2564" width="17.5703125" style="120" bestFit="1" customWidth="1"/>
    <col min="2565" max="2565" width="6.28515625" style="120" customWidth="1"/>
    <col min="2566" max="2566" width="43.7109375" style="120" customWidth="1"/>
    <col min="2567" max="2816" width="9.140625" style="120"/>
    <col min="2817" max="2817" width="4" style="120" customWidth="1"/>
    <col min="2818" max="2818" width="7" style="120" customWidth="1"/>
    <col min="2819" max="2819" width="10.85546875" style="120" customWidth="1"/>
    <col min="2820" max="2820" width="17.5703125" style="120" bestFit="1" customWidth="1"/>
    <col min="2821" max="2821" width="6.28515625" style="120" customWidth="1"/>
    <col min="2822" max="2822" width="43.7109375" style="120" customWidth="1"/>
    <col min="2823" max="3072" width="9.140625" style="120"/>
    <col min="3073" max="3073" width="4" style="120" customWidth="1"/>
    <col min="3074" max="3074" width="7" style="120" customWidth="1"/>
    <col min="3075" max="3075" width="10.85546875" style="120" customWidth="1"/>
    <col min="3076" max="3076" width="17.5703125" style="120" bestFit="1" customWidth="1"/>
    <col min="3077" max="3077" width="6.28515625" style="120" customWidth="1"/>
    <col min="3078" max="3078" width="43.7109375" style="120" customWidth="1"/>
    <col min="3079" max="3328" width="9.140625" style="120"/>
    <col min="3329" max="3329" width="4" style="120" customWidth="1"/>
    <col min="3330" max="3330" width="7" style="120" customWidth="1"/>
    <col min="3331" max="3331" width="10.85546875" style="120" customWidth="1"/>
    <col min="3332" max="3332" width="17.5703125" style="120" bestFit="1" customWidth="1"/>
    <col min="3333" max="3333" width="6.28515625" style="120" customWidth="1"/>
    <col min="3334" max="3334" width="43.7109375" style="120" customWidth="1"/>
    <col min="3335" max="3584" width="9.140625" style="120"/>
    <col min="3585" max="3585" width="4" style="120" customWidth="1"/>
    <col min="3586" max="3586" width="7" style="120" customWidth="1"/>
    <col min="3587" max="3587" width="10.85546875" style="120" customWidth="1"/>
    <col min="3588" max="3588" width="17.5703125" style="120" bestFit="1" customWidth="1"/>
    <col min="3589" max="3589" width="6.28515625" style="120" customWidth="1"/>
    <col min="3590" max="3590" width="43.7109375" style="120" customWidth="1"/>
    <col min="3591" max="3840" width="9.140625" style="120"/>
    <col min="3841" max="3841" width="4" style="120" customWidth="1"/>
    <col min="3842" max="3842" width="7" style="120" customWidth="1"/>
    <col min="3843" max="3843" width="10.85546875" style="120" customWidth="1"/>
    <col min="3844" max="3844" width="17.5703125" style="120" bestFit="1" customWidth="1"/>
    <col min="3845" max="3845" width="6.28515625" style="120" customWidth="1"/>
    <col min="3846" max="3846" width="43.7109375" style="120" customWidth="1"/>
    <col min="3847" max="4096" width="9.140625" style="120"/>
    <col min="4097" max="4097" width="4" style="120" customWidth="1"/>
    <col min="4098" max="4098" width="7" style="120" customWidth="1"/>
    <col min="4099" max="4099" width="10.85546875" style="120" customWidth="1"/>
    <col min="4100" max="4100" width="17.5703125" style="120" bestFit="1" customWidth="1"/>
    <col min="4101" max="4101" width="6.28515625" style="120" customWidth="1"/>
    <col min="4102" max="4102" width="43.7109375" style="120" customWidth="1"/>
    <col min="4103" max="4352" width="9.140625" style="120"/>
    <col min="4353" max="4353" width="4" style="120" customWidth="1"/>
    <col min="4354" max="4354" width="7" style="120" customWidth="1"/>
    <col min="4355" max="4355" width="10.85546875" style="120" customWidth="1"/>
    <col min="4356" max="4356" width="17.5703125" style="120" bestFit="1" customWidth="1"/>
    <col min="4357" max="4357" width="6.28515625" style="120" customWidth="1"/>
    <col min="4358" max="4358" width="43.7109375" style="120" customWidth="1"/>
    <col min="4359" max="4608" width="9.140625" style="120"/>
    <col min="4609" max="4609" width="4" style="120" customWidth="1"/>
    <col min="4610" max="4610" width="7" style="120" customWidth="1"/>
    <col min="4611" max="4611" width="10.85546875" style="120" customWidth="1"/>
    <col min="4612" max="4612" width="17.5703125" style="120" bestFit="1" customWidth="1"/>
    <col min="4613" max="4613" width="6.28515625" style="120" customWidth="1"/>
    <col min="4614" max="4614" width="43.7109375" style="120" customWidth="1"/>
    <col min="4615" max="4864" width="9.140625" style="120"/>
    <col min="4865" max="4865" width="4" style="120" customWidth="1"/>
    <col min="4866" max="4866" width="7" style="120" customWidth="1"/>
    <col min="4867" max="4867" width="10.85546875" style="120" customWidth="1"/>
    <col min="4868" max="4868" width="17.5703125" style="120" bestFit="1" customWidth="1"/>
    <col min="4869" max="4869" width="6.28515625" style="120" customWidth="1"/>
    <col min="4870" max="4870" width="43.7109375" style="120" customWidth="1"/>
    <col min="4871" max="5120" width="9.140625" style="120"/>
    <col min="5121" max="5121" width="4" style="120" customWidth="1"/>
    <col min="5122" max="5122" width="7" style="120" customWidth="1"/>
    <col min="5123" max="5123" width="10.85546875" style="120" customWidth="1"/>
    <col min="5124" max="5124" width="17.5703125" style="120" bestFit="1" customWidth="1"/>
    <col min="5125" max="5125" width="6.28515625" style="120" customWidth="1"/>
    <col min="5126" max="5126" width="43.7109375" style="120" customWidth="1"/>
    <col min="5127" max="5376" width="9.140625" style="120"/>
    <col min="5377" max="5377" width="4" style="120" customWidth="1"/>
    <col min="5378" max="5378" width="7" style="120" customWidth="1"/>
    <col min="5379" max="5379" width="10.85546875" style="120" customWidth="1"/>
    <col min="5380" max="5380" width="17.5703125" style="120" bestFit="1" customWidth="1"/>
    <col min="5381" max="5381" width="6.28515625" style="120" customWidth="1"/>
    <col min="5382" max="5382" width="43.7109375" style="120" customWidth="1"/>
    <col min="5383" max="5632" width="9.140625" style="120"/>
    <col min="5633" max="5633" width="4" style="120" customWidth="1"/>
    <col min="5634" max="5634" width="7" style="120" customWidth="1"/>
    <col min="5635" max="5635" width="10.85546875" style="120" customWidth="1"/>
    <col min="5636" max="5636" width="17.5703125" style="120" bestFit="1" customWidth="1"/>
    <col min="5637" max="5637" width="6.28515625" style="120" customWidth="1"/>
    <col min="5638" max="5638" width="43.7109375" style="120" customWidth="1"/>
    <col min="5639" max="5888" width="9.140625" style="120"/>
    <col min="5889" max="5889" width="4" style="120" customWidth="1"/>
    <col min="5890" max="5890" width="7" style="120" customWidth="1"/>
    <col min="5891" max="5891" width="10.85546875" style="120" customWidth="1"/>
    <col min="5892" max="5892" width="17.5703125" style="120" bestFit="1" customWidth="1"/>
    <col min="5893" max="5893" width="6.28515625" style="120" customWidth="1"/>
    <col min="5894" max="5894" width="43.7109375" style="120" customWidth="1"/>
    <col min="5895" max="6144" width="9.140625" style="120"/>
    <col min="6145" max="6145" width="4" style="120" customWidth="1"/>
    <col min="6146" max="6146" width="7" style="120" customWidth="1"/>
    <col min="6147" max="6147" width="10.85546875" style="120" customWidth="1"/>
    <col min="6148" max="6148" width="17.5703125" style="120" bestFit="1" customWidth="1"/>
    <col min="6149" max="6149" width="6.28515625" style="120" customWidth="1"/>
    <col min="6150" max="6150" width="43.7109375" style="120" customWidth="1"/>
    <col min="6151" max="6400" width="9.140625" style="120"/>
    <col min="6401" max="6401" width="4" style="120" customWidth="1"/>
    <col min="6402" max="6402" width="7" style="120" customWidth="1"/>
    <col min="6403" max="6403" width="10.85546875" style="120" customWidth="1"/>
    <col min="6404" max="6404" width="17.5703125" style="120" bestFit="1" customWidth="1"/>
    <col min="6405" max="6405" width="6.28515625" style="120" customWidth="1"/>
    <col min="6406" max="6406" width="43.7109375" style="120" customWidth="1"/>
    <col min="6407" max="6656" width="9.140625" style="120"/>
    <col min="6657" max="6657" width="4" style="120" customWidth="1"/>
    <col min="6658" max="6658" width="7" style="120" customWidth="1"/>
    <col min="6659" max="6659" width="10.85546875" style="120" customWidth="1"/>
    <col min="6660" max="6660" width="17.5703125" style="120" bestFit="1" customWidth="1"/>
    <col min="6661" max="6661" width="6.28515625" style="120" customWidth="1"/>
    <col min="6662" max="6662" width="43.7109375" style="120" customWidth="1"/>
    <col min="6663" max="6912" width="9.140625" style="120"/>
    <col min="6913" max="6913" width="4" style="120" customWidth="1"/>
    <col min="6914" max="6914" width="7" style="120" customWidth="1"/>
    <col min="6915" max="6915" width="10.85546875" style="120" customWidth="1"/>
    <col min="6916" max="6916" width="17.5703125" style="120" bestFit="1" customWidth="1"/>
    <col min="6917" max="6917" width="6.28515625" style="120" customWidth="1"/>
    <col min="6918" max="6918" width="43.7109375" style="120" customWidth="1"/>
    <col min="6919" max="7168" width="9.140625" style="120"/>
    <col min="7169" max="7169" width="4" style="120" customWidth="1"/>
    <col min="7170" max="7170" width="7" style="120" customWidth="1"/>
    <col min="7171" max="7171" width="10.85546875" style="120" customWidth="1"/>
    <col min="7172" max="7172" width="17.5703125" style="120" bestFit="1" customWidth="1"/>
    <col min="7173" max="7173" width="6.28515625" style="120" customWidth="1"/>
    <col min="7174" max="7174" width="43.7109375" style="120" customWidth="1"/>
    <col min="7175" max="7424" width="9.140625" style="120"/>
    <col min="7425" max="7425" width="4" style="120" customWidth="1"/>
    <col min="7426" max="7426" width="7" style="120" customWidth="1"/>
    <col min="7427" max="7427" width="10.85546875" style="120" customWidth="1"/>
    <col min="7428" max="7428" width="17.5703125" style="120" bestFit="1" customWidth="1"/>
    <col min="7429" max="7429" width="6.28515625" style="120" customWidth="1"/>
    <col min="7430" max="7430" width="43.7109375" style="120" customWidth="1"/>
    <col min="7431" max="7680" width="9.140625" style="120"/>
    <col min="7681" max="7681" width="4" style="120" customWidth="1"/>
    <col min="7682" max="7682" width="7" style="120" customWidth="1"/>
    <col min="7683" max="7683" width="10.85546875" style="120" customWidth="1"/>
    <col min="7684" max="7684" width="17.5703125" style="120" bestFit="1" customWidth="1"/>
    <col min="7685" max="7685" width="6.28515625" style="120" customWidth="1"/>
    <col min="7686" max="7686" width="43.7109375" style="120" customWidth="1"/>
    <col min="7687" max="7936" width="9.140625" style="120"/>
    <col min="7937" max="7937" width="4" style="120" customWidth="1"/>
    <col min="7938" max="7938" width="7" style="120" customWidth="1"/>
    <col min="7939" max="7939" width="10.85546875" style="120" customWidth="1"/>
    <col min="7940" max="7940" width="17.5703125" style="120" bestFit="1" customWidth="1"/>
    <col min="7941" max="7941" width="6.28515625" style="120" customWidth="1"/>
    <col min="7942" max="7942" width="43.7109375" style="120" customWidth="1"/>
    <col min="7943" max="8192" width="9.140625" style="120"/>
    <col min="8193" max="8193" width="4" style="120" customWidth="1"/>
    <col min="8194" max="8194" width="7" style="120" customWidth="1"/>
    <col min="8195" max="8195" width="10.85546875" style="120" customWidth="1"/>
    <col min="8196" max="8196" width="17.5703125" style="120" bestFit="1" customWidth="1"/>
    <col min="8197" max="8197" width="6.28515625" style="120" customWidth="1"/>
    <col min="8198" max="8198" width="43.7109375" style="120" customWidth="1"/>
    <col min="8199" max="8448" width="9.140625" style="120"/>
    <col min="8449" max="8449" width="4" style="120" customWidth="1"/>
    <col min="8450" max="8450" width="7" style="120" customWidth="1"/>
    <col min="8451" max="8451" width="10.85546875" style="120" customWidth="1"/>
    <col min="8452" max="8452" width="17.5703125" style="120" bestFit="1" customWidth="1"/>
    <col min="8453" max="8453" width="6.28515625" style="120" customWidth="1"/>
    <col min="8454" max="8454" width="43.7109375" style="120" customWidth="1"/>
    <col min="8455" max="8704" width="9.140625" style="120"/>
    <col min="8705" max="8705" width="4" style="120" customWidth="1"/>
    <col min="8706" max="8706" width="7" style="120" customWidth="1"/>
    <col min="8707" max="8707" width="10.85546875" style="120" customWidth="1"/>
    <col min="8708" max="8708" width="17.5703125" style="120" bestFit="1" customWidth="1"/>
    <col min="8709" max="8709" width="6.28515625" style="120" customWidth="1"/>
    <col min="8710" max="8710" width="43.7109375" style="120" customWidth="1"/>
    <col min="8711" max="8960" width="9.140625" style="120"/>
    <col min="8961" max="8961" width="4" style="120" customWidth="1"/>
    <col min="8962" max="8962" width="7" style="120" customWidth="1"/>
    <col min="8963" max="8963" width="10.85546875" style="120" customWidth="1"/>
    <col min="8964" max="8964" width="17.5703125" style="120" bestFit="1" customWidth="1"/>
    <col min="8965" max="8965" width="6.28515625" style="120" customWidth="1"/>
    <col min="8966" max="8966" width="43.7109375" style="120" customWidth="1"/>
    <col min="8967" max="9216" width="9.140625" style="120"/>
    <col min="9217" max="9217" width="4" style="120" customWidth="1"/>
    <col min="9218" max="9218" width="7" style="120" customWidth="1"/>
    <col min="9219" max="9219" width="10.85546875" style="120" customWidth="1"/>
    <col min="9220" max="9220" width="17.5703125" style="120" bestFit="1" customWidth="1"/>
    <col min="9221" max="9221" width="6.28515625" style="120" customWidth="1"/>
    <col min="9222" max="9222" width="43.7109375" style="120" customWidth="1"/>
    <col min="9223" max="9472" width="9.140625" style="120"/>
    <col min="9473" max="9473" width="4" style="120" customWidth="1"/>
    <col min="9474" max="9474" width="7" style="120" customWidth="1"/>
    <col min="9475" max="9475" width="10.85546875" style="120" customWidth="1"/>
    <col min="9476" max="9476" width="17.5703125" style="120" bestFit="1" customWidth="1"/>
    <col min="9477" max="9477" width="6.28515625" style="120" customWidth="1"/>
    <col min="9478" max="9478" width="43.7109375" style="120" customWidth="1"/>
    <col min="9479" max="9728" width="9.140625" style="120"/>
    <col min="9729" max="9729" width="4" style="120" customWidth="1"/>
    <col min="9730" max="9730" width="7" style="120" customWidth="1"/>
    <col min="9731" max="9731" width="10.85546875" style="120" customWidth="1"/>
    <col min="9732" max="9732" width="17.5703125" style="120" bestFit="1" customWidth="1"/>
    <col min="9733" max="9733" width="6.28515625" style="120" customWidth="1"/>
    <col min="9734" max="9734" width="43.7109375" style="120" customWidth="1"/>
    <col min="9735" max="9984" width="9.140625" style="120"/>
    <col min="9985" max="9985" width="4" style="120" customWidth="1"/>
    <col min="9986" max="9986" width="7" style="120" customWidth="1"/>
    <col min="9987" max="9987" width="10.85546875" style="120" customWidth="1"/>
    <col min="9988" max="9988" width="17.5703125" style="120" bestFit="1" customWidth="1"/>
    <col min="9989" max="9989" width="6.28515625" style="120" customWidth="1"/>
    <col min="9990" max="9990" width="43.7109375" style="120" customWidth="1"/>
    <col min="9991" max="10240" width="9.140625" style="120"/>
    <col min="10241" max="10241" width="4" style="120" customWidth="1"/>
    <col min="10242" max="10242" width="7" style="120" customWidth="1"/>
    <col min="10243" max="10243" width="10.85546875" style="120" customWidth="1"/>
    <col min="10244" max="10244" width="17.5703125" style="120" bestFit="1" customWidth="1"/>
    <col min="10245" max="10245" width="6.28515625" style="120" customWidth="1"/>
    <col min="10246" max="10246" width="43.7109375" style="120" customWidth="1"/>
    <col min="10247" max="10496" width="9.140625" style="120"/>
    <col min="10497" max="10497" width="4" style="120" customWidth="1"/>
    <col min="10498" max="10498" width="7" style="120" customWidth="1"/>
    <col min="10499" max="10499" width="10.85546875" style="120" customWidth="1"/>
    <col min="10500" max="10500" width="17.5703125" style="120" bestFit="1" customWidth="1"/>
    <col min="10501" max="10501" width="6.28515625" style="120" customWidth="1"/>
    <col min="10502" max="10502" width="43.7109375" style="120" customWidth="1"/>
    <col min="10503" max="10752" width="9.140625" style="120"/>
    <col min="10753" max="10753" width="4" style="120" customWidth="1"/>
    <col min="10754" max="10754" width="7" style="120" customWidth="1"/>
    <col min="10755" max="10755" width="10.85546875" style="120" customWidth="1"/>
    <col min="10756" max="10756" width="17.5703125" style="120" bestFit="1" customWidth="1"/>
    <col min="10757" max="10757" width="6.28515625" style="120" customWidth="1"/>
    <col min="10758" max="10758" width="43.7109375" style="120" customWidth="1"/>
    <col min="10759" max="11008" width="9.140625" style="120"/>
    <col min="11009" max="11009" width="4" style="120" customWidth="1"/>
    <col min="11010" max="11010" width="7" style="120" customWidth="1"/>
    <col min="11011" max="11011" width="10.85546875" style="120" customWidth="1"/>
    <col min="11012" max="11012" width="17.5703125" style="120" bestFit="1" customWidth="1"/>
    <col min="11013" max="11013" width="6.28515625" style="120" customWidth="1"/>
    <col min="11014" max="11014" width="43.7109375" style="120" customWidth="1"/>
    <col min="11015" max="11264" width="9.140625" style="120"/>
    <col min="11265" max="11265" width="4" style="120" customWidth="1"/>
    <col min="11266" max="11266" width="7" style="120" customWidth="1"/>
    <col min="11267" max="11267" width="10.85546875" style="120" customWidth="1"/>
    <col min="11268" max="11268" width="17.5703125" style="120" bestFit="1" customWidth="1"/>
    <col min="11269" max="11269" width="6.28515625" style="120" customWidth="1"/>
    <col min="11270" max="11270" width="43.7109375" style="120" customWidth="1"/>
    <col min="11271" max="11520" width="9.140625" style="120"/>
    <col min="11521" max="11521" width="4" style="120" customWidth="1"/>
    <col min="11522" max="11522" width="7" style="120" customWidth="1"/>
    <col min="11523" max="11523" width="10.85546875" style="120" customWidth="1"/>
    <col min="11524" max="11524" width="17.5703125" style="120" bestFit="1" customWidth="1"/>
    <col min="11525" max="11525" width="6.28515625" style="120" customWidth="1"/>
    <col min="11526" max="11526" width="43.7109375" style="120" customWidth="1"/>
    <col min="11527" max="11776" width="9.140625" style="120"/>
    <col min="11777" max="11777" width="4" style="120" customWidth="1"/>
    <col min="11778" max="11778" width="7" style="120" customWidth="1"/>
    <col min="11779" max="11779" width="10.85546875" style="120" customWidth="1"/>
    <col min="11780" max="11780" width="17.5703125" style="120" bestFit="1" customWidth="1"/>
    <col min="11781" max="11781" width="6.28515625" style="120" customWidth="1"/>
    <col min="11782" max="11782" width="43.7109375" style="120" customWidth="1"/>
    <col min="11783" max="12032" width="9.140625" style="120"/>
    <col min="12033" max="12033" width="4" style="120" customWidth="1"/>
    <col min="12034" max="12034" width="7" style="120" customWidth="1"/>
    <col min="12035" max="12035" width="10.85546875" style="120" customWidth="1"/>
    <col min="12036" max="12036" width="17.5703125" style="120" bestFit="1" customWidth="1"/>
    <col min="12037" max="12037" width="6.28515625" style="120" customWidth="1"/>
    <col min="12038" max="12038" width="43.7109375" style="120" customWidth="1"/>
    <col min="12039" max="12288" width="9.140625" style="120"/>
    <col min="12289" max="12289" width="4" style="120" customWidth="1"/>
    <col min="12290" max="12290" width="7" style="120" customWidth="1"/>
    <col min="12291" max="12291" width="10.85546875" style="120" customWidth="1"/>
    <col min="12292" max="12292" width="17.5703125" style="120" bestFit="1" customWidth="1"/>
    <col min="12293" max="12293" width="6.28515625" style="120" customWidth="1"/>
    <col min="12294" max="12294" width="43.7109375" style="120" customWidth="1"/>
    <col min="12295" max="12544" width="9.140625" style="120"/>
    <col min="12545" max="12545" width="4" style="120" customWidth="1"/>
    <col min="12546" max="12546" width="7" style="120" customWidth="1"/>
    <col min="12547" max="12547" width="10.85546875" style="120" customWidth="1"/>
    <col min="12548" max="12548" width="17.5703125" style="120" bestFit="1" customWidth="1"/>
    <col min="12549" max="12549" width="6.28515625" style="120" customWidth="1"/>
    <col min="12550" max="12550" width="43.7109375" style="120" customWidth="1"/>
    <col min="12551" max="12800" width="9.140625" style="120"/>
    <col min="12801" max="12801" width="4" style="120" customWidth="1"/>
    <col min="12802" max="12802" width="7" style="120" customWidth="1"/>
    <col min="12803" max="12803" width="10.85546875" style="120" customWidth="1"/>
    <col min="12804" max="12804" width="17.5703125" style="120" bestFit="1" customWidth="1"/>
    <col min="12805" max="12805" width="6.28515625" style="120" customWidth="1"/>
    <col min="12806" max="12806" width="43.7109375" style="120" customWidth="1"/>
    <col min="12807" max="13056" width="9.140625" style="120"/>
    <col min="13057" max="13057" width="4" style="120" customWidth="1"/>
    <col min="13058" max="13058" width="7" style="120" customWidth="1"/>
    <col min="13059" max="13059" width="10.85546875" style="120" customWidth="1"/>
    <col min="13060" max="13060" width="17.5703125" style="120" bestFit="1" customWidth="1"/>
    <col min="13061" max="13061" width="6.28515625" style="120" customWidth="1"/>
    <col min="13062" max="13062" width="43.7109375" style="120" customWidth="1"/>
    <col min="13063" max="13312" width="9.140625" style="120"/>
    <col min="13313" max="13313" width="4" style="120" customWidth="1"/>
    <col min="13314" max="13314" width="7" style="120" customWidth="1"/>
    <col min="13315" max="13315" width="10.85546875" style="120" customWidth="1"/>
    <col min="13316" max="13316" width="17.5703125" style="120" bestFit="1" customWidth="1"/>
    <col min="13317" max="13317" width="6.28515625" style="120" customWidth="1"/>
    <col min="13318" max="13318" width="43.7109375" style="120" customWidth="1"/>
    <col min="13319" max="13568" width="9.140625" style="120"/>
    <col min="13569" max="13569" width="4" style="120" customWidth="1"/>
    <col min="13570" max="13570" width="7" style="120" customWidth="1"/>
    <col min="13571" max="13571" width="10.85546875" style="120" customWidth="1"/>
    <col min="13572" max="13572" width="17.5703125" style="120" bestFit="1" customWidth="1"/>
    <col min="13573" max="13573" width="6.28515625" style="120" customWidth="1"/>
    <col min="13574" max="13574" width="43.7109375" style="120" customWidth="1"/>
    <col min="13575" max="13824" width="9.140625" style="120"/>
    <col min="13825" max="13825" width="4" style="120" customWidth="1"/>
    <col min="13826" max="13826" width="7" style="120" customWidth="1"/>
    <col min="13827" max="13827" width="10.85546875" style="120" customWidth="1"/>
    <col min="13828" max="13828" width="17.5703125" style="120" bestFit="1" customWidth="1"/>
    <col min="13829" max="13829" width="6.28515625" style="120" customWidth="1"/>
    <col min="13830" max="13830" width="43.7109375" style="120" customWidth="1"/>
    <col min="13831" max="14080" width="9.140625" style="120"/>
    <col min="14081" max="14081" width="4" style="120" customWidth="1"/>
    <col min="14082" max="14082" width="7" style="120" customWidth="1"/>
    <col min="14083" max="14083" width="10.85546875" style="120" customWidth="1"/>
    <col min="14084" max="14084" width="17.5703125" style="120" bestFit="1" customWidth="1"/>
    <col min="14085" max="14085" width="6.28515625" style="120" customWidth="1"/>
    <col min="14086" max="14086" width="43.7109375" style="120" customWidth="1"/>
    <col min="14087" max="14336" width="9.140625" style="120"/>
    <col min="14337" max="14337" width="4" style="120" customWidth="1"/>
    <col min="14338" max="14338" width="7" style="120" customWidth="1"/>
    <col min="14339" max="14339" width="10.85546875" style="120" customWidth="1"/>
    <col min="14340" max="14340" width="17.5703125" style="120" bestFit="1" customWidth="1"/>
    <col min="14341" max="14341" width="6.28515625" style="120" customWidth="1"/>
    <col min="14342" max="14342" width="43.7109375" style="120" customWidth="1"/>
    <col min="14343" max="14592" width="9.140625" style="120"/>
    <col min="14593" max="14593" width="4" style="120" customWidth="1"/>
    <col min="14594" max="14594" width="7" style="120" customWidth="1"/>
    <col min="14595" max="14595" width="10.85546875" style="120" customWidth="1"/>
    <col min="14596" max="14596" width="17.5703125" style="120" bestFit="1" customWidth="1"/>
    <col min="14597" max="14597" width="6.28515625" style="120" customWidth="1"/>
    <col min="14598" max="14598" width="43.7109375" style="120" customWidth="1"/>
    <col min="14599" max="14848" width="9.140625" style="120"/>
    <col min="14849" max="14849" width="4" style="120" customWidth="1"/>
    <col min="14850" max="14850" width="7" style="120" customWidth="1"/>
    <col min="14851" max="14851" width="10.85546875" style="120" customWidth="1"/>
    <col min="14852" max="14852" width="17.5703125" style="120" bestFit="1" customWidth="1"/>
    <col min="14853" max="14853" width="6.28515625" style="120" customWidth="1"/>
    <col min="14854" max="14854" width="43.7109375" style="120" customWidth="1"/>
    <col min="14855" max="15104" width="9.140625" style="120"/>
    <col min="15105" max="15105" width="4" style="120" customWidth="1"/>
    <col min="15106" max="15106" width="7" style="120" customWidth="1"/>
    <col min="15107" max="15107" width="10.85546875" style="120" customWidth="1"/>
    <col min="15108" max="15108" width="17.5703125" style="120" bestFit="1" customWidth="1"/>
    <col min="15109" max="15109" width="6.28515625" style="120" customWidth="1"/>
    <col min="15110" max="15110" width="43.7109375" style="120" customWidth="1"/>
    <col min="15111" max="15360" width="9.140625" style="120"/>
    <col min="15361" max="15361" width="4" style="120" customWidth="1"/>
    <col min="15362" max="15362" width="7" style="120" customWidth="1"/>
    <col min="15363" max="15363" width="10.85546875" style="120" customWidth="1"/>
    <col min="15364" max="15364" width="17.5703125" style="120" bestFit="1" customWidth="1"/>
    <col min="15365" max="15365" width="6.28515625" style="120" customWidth="1"/>
    <col min="15366" max="15366" width="43.7109375" style="120" customWidth="1"/>
    <col min="15367" max="15616" width="9.140625" style="120"/>
    <col min="15617" max="15617" width="4" style="120" customWidth="1"/>
    <col min="15618" max="15618" width="7" style="120" customWidth="1"/>
    <col min="15619" max="15619" width="10.85546875" style="120" customWidth="1"/>
    <col min="15620" max="15620" width="17.5703125" style="120" bestFit="1" customWidth="1"/>
    <col min="15621" max="15621" width="6.28515625" style="120" customWidth="1"/>
    <col min="15622" max="15622" width="43.7109375" style="120" customWidth="1"/>
    <col min="15623" max="15872" width="9.140625" style="120"/>
    <col min="15873" max="15873" width="4" style="120" customWidth="1"/>
    <col min="15874" max="15874" width="7" style="120" customWidth="1"/>
    <col min="15875" max="15875" width="10.85546875" style="120" customWidth="1"/>
    <col min="15876" max="15876" width="17.5703125" style="120" bestFit="1" customWidth="1"/>
    <col min="15877" max="15877" width="6.28515625" style="120" customWidth="1"/>
    <col min="15878" max="15878" width="43.7109375" style="120" customWidth="1"/>
    <col min="15879" max="16128" width="9.140625" style="120"/>
    <col min="16129" max="16129" width="4" style="120" customWidth="1"/>
    <col min="16130" max="16130" width="7" style="120" customWidth="1"/>
    <col min="16131" max="16131" width="10.85546875" style="120" customWidth="1"/>
    <col min="16132" max="16132" width="17.5703125" style="120" bestFit="1" customWidth="1"/>
    <col min="16133" max="16133" width="6.28515625" style="120" customWidth="1"/>
    <col min="16134" max="16134" width="43.7109375" style="120" customWidth="1"/>
    <col min="16135" max="16384" width="9.140625" style="120"/>
  </cols>
  <sheetData>
    <row r="1" spans="1:6" x14ac:dyDescent="0.2">
      <c r="A1" s="209" t="s">
        <v>203</v>
      </c>
    </row>
    <row r="2" spans="1:6" ht="13.5" thickBot="1" x14ac:dyDescent="0.25"/>
    <row r="3" spans="1:6" ht="13.5" thickBot="1" x14ac:dyDescent="0.25">
      <c r="A3" s="210" t="s">
        <v>204</v>
      </c>
      <c r="B3" s="210" t="s">
        <v>205</v>
      </c>
      <c r="C3" s="210" t="s">
        <v>206</v>
      </c>
      <c r="D3" s="210" t="s">
        <v>207</v>
      </c>
      <c r="E3" s="210" t="s">
        <v>208</v>
      </c>
      <c r="F3" s="210" t="s">
        <v>209</v>
      </c>
    </row>
    <row r="4" spans="1:6" ht="26.25" thickBot="1" x14ac:dyDescent="0.25">
      <c r="A4" s="211">
        <v>1</v>
      </c>
      <c r="B4" s="211">
        <v>1987</v>
      </c>
      <c r="C4" s="212" t="s">
        <v>210</v>
      </c>
      <c r="D4" s="212" t="s">
        <v>211</v>
      </c>
      <c r="E4" s="211">
        <v>4</v>
      </c>
      <c r="F4" s="212" t="s">
        <v>212</v>
      </c>
    </row>
    <row r="5" spans="1:6" ht="13.5" thickBot="1" x14ac:dyDescent="0.25">
      <c r="A5" s="211" t="s">
        <v>213</v>
      </c>
      <c r="B5" s="211">
        <v>1988</v>
      </c>
      <c r="C5" s="212" t="s">
        <v>213</v>
      </c>
      <c r="D5" s="212" t="s">
        <v>213</v>
      </c>
      <c r="E5" s="211" t="s">
        <v>213</v>
      </c>
      <c r="F5" s="212" t="s">
        <v>213</v>
      </c>
    </row>
    <row r="6" spans="1:6" ht="39" thickBot="1" x14ac:dyDescent="0.25">
      <c r="A6" s="211">
        <v>2</v>
      </c>
      <c r="B6" s="211">
        <v>1989</v>
      </c>
      <c r="C6" s="212" t="s">
        <v>214</v>
      </c>
      <c r="D6" s="212" t="s">
        <v>215</v>
      </c>
      <c r="E6" s="211">
        <v>6</v>
      </c>
      <c r="F6" s="212" t="s">
        <v>216</v>
      </c>
    </row>
    <row r="7" spans="1:6" ht="51.75" thickBot="1" x14ac:dyDescent="0.25">
      <c r="A7" s="211">
        <v>3</v>
      </c>
      <c r="B7" s="211">
        <v>1990</v>
      </c>
      <c r="C7" s="212" t="s">
        <v>217</v>
      </c>
      <c r="D7" s="212" t="s">
        <v>218</v>
      </c>
      <c r="E7" s="211">
        <v>9</v>
      </c>
      <c r="F7" s="212" t="s">
        <v>219</v>
      </c>
    </row>
    <row r="8" spans="1:6" ht="39" thickBot="1" x14ac:dyDescent="0.25">
      <c r="A8" s="211">
        <v>4</v>
      </c>
      <c r="B8" s="211">
        <v>1991</v>
      </c>
      <c r="C8" s="212" t="s">
        <v>210</v>
      </c>
      <c r="D8" s="212" t="s">
        <v>220</v>
      </c>
      <c r="E8" s="211">
        <v>7</v>
      </c>
      <c r="F8" s="212" t="s">
        <v>221</v>
      </c>
    </row>
    <row r="9" spans="1:6" ht="39" thickBot="1" x14ac:dyDescent="0.25">
      <c r="A9" s="211">
        <v>5</v>
      </c>
      <c r="B9" s="211">
        <v>1992</v>
      </c>
      <c r="C9" s="212" t="s">
        <v>222</v>
      </c>
      <c r="D9" s="212" t="s">
        <v>223</v>
      </c>
      <c r="E9" s="211">
        <v>7</v>
      </c>
      <c r="F9" s="212" t="s">
        <v>224</v>
      </c>
    </row>
    <row r="10" spans="1:6" ht="39" thickBot="1" x14ac:dyDescent="0.25">
      <c r="A10" s="211">
        <v>6</v>
      </c>
      <c r="B10" s="211">
        <v>1993</v>
      </c>
      <c r="C10" s="212" t="s">
        <v>225</v>
      </c>
      <c r="D10" s="212" t="s">
        <v>226</v>
      </c>
      <c r="E10" s="211">
        <v>7</v>
      </c>
      <c r="F10" s="212" t="s">
        <v>227</v>
      </c>
    </row>
    <row r="11" spans="1:6" ht="39" thickBot="1" x14ac:dyDescent="0.25">
      <c r="A11" s="211">
        <v>7</v>
      </c>
      <c r="B11" s="211">
        <v>1994</v>
      </c>
      <c r="C11" s="212" t="s">
        <v>225</v>
      </c>
      <c r="D11" s="212" t="s">
        <v>228</v>
      </c>
      <c r="E11" s="211">
        <v>8</v>
      </c>
      <c r="F11" s="212" t="s">
        <v>229</v>
      </c>
    </row>
    <row r="12" spans="1:6" ht="39" thickBot="1" x14ac:dyDescent="0.25">
      <c r="A12" s="211">
        <v>8</v>
      </c>
      <c r="B12" s="211">
        <v>1995</v>
      </c>
      <c r="C12" s="212" t="s">
        <v>210</v>
      </c>
      <c r="D12" s="212" t="s">
        <v>230</v>
      </c>
      <c r="E12" s="211">
        <v>8</v>
      </c>
      <c r="F12" s="212" t="s">
        <v>231</v>
      </c>
    </row>
    <row r="13" spans="1:6" ht="13.5" thickBot="1" x14ac:dyDescent="0.25">
      <c r="A13" s="211" t="s">
        <v>213</v>
      </c>
      <c r="B13" s="211">
        <v>1996</v>
      </c>
      <c r="C13" s="212" t="s">
        <v>213</v>
      </c>
      <c r="D13" s="212" t="s">
        <v>213</v>
      </c>
      <c r="E13" s="211" t="s">
        <v>213</v>
      </c>
      <c r="F13" s="212" t="s">
        <v>213</v>
      </c>
    </row>
    <row r="14" spans="1:6" ht="39" thickBot="1" x14ac:dyDescent="0.25">
      <c r="A14" s="211">
        <v>9</v>
      </c>
      <c r="B14" s="211">
        <v>1997</v>
      </c>
      <c r="C14" s="212" t="s">
        <v>232</v>
      </c>
      <c r="D14" s="212" t="s">
        <v>233</v>
      </c>
      <c r="E14" s="211">
        <v>8</v>
      </c>
      <c r="F14" s="212" t="s">
        <v>231</v>
      </c>
    </row>
    <row r="15" spans="1:6" ht="26.25" thickBot="1" x14ac:dyDescent="0.25">
      <c r="A15" s="211">
        <v>10</v>
      </c>
      <c r="B15" s="211">
        <v>1998</v>
      </c>
      <c r="C15" s="212" t="s">
        <v>210</v>
      </c>
      <c r="D15" s="212" t="s">
        <v>234</v>
      </c>
      <c r="E15" s="211">
        <v>4</v>
      </c>
      <c r="F15" s="212" t="s">
        <v>235</v>
      </c>
    </row>
    <row r="16" spans="1:6" ht="51.75" thickBot="1" x14ac:dyDescent="0.25">
      <c r="A16" s="211">
        <v>11</v>
      </c>
      <c r="B16" s="211">
        <v>1999</v>
      </c>
      <c r="C16" s="212" t="s">
        <v>210</v>
      </c>
      <c r="D16" s="212" t="s">
        <v>236</v>
      </c>
      <c r="E16" s="211">
        <v>8</v>
      </c>
      <c r="F16" s="212" t="s">
        <v>237</v>
      </c>
    </row>
    <row r="17" spans="1:6" ht="102.75" thickBot="1" x14ac:dyDescent="0.25">
      <c r="A17" s="211">
        <v>12</v>
      </c>
      <c r="B17" s="211">
        <v>2000</v>
      </c>
      <c r="C17" s="212" t="s">
        <v>225</v>
      </c>
      <c r="D17" s="212" t="s">
        <v>238</v>
      </c>
      <c r="E17" s="211">
        <v>18</v>
      </c>
      <c r="F17" s="212" t="s">
        <v>239</v>
      </c>
    </row>
    <row r="18" spans="1:6" ht="90" thickBot="1" x14ac:dyDescent="0.25">
      <c r="A18" s="211">
        <v>13</v>
      </c>
      <c r="B18" s="211">
        <v>2001</v>
      </c>
      <c r="C18" s="212" t="s">
        <v>240</v>
      </c>
      <c r="D18" s="212" t="s">
        <v>241</v>
      </c>
      <c r="E18" s="211">
        <v>17</v>
      </c>
      <c r="F18" s="212" t="s">
        <v>242</v>
      </c>
    </row>
    <row r="19" spans="1:6" ht="64.5" thickBot="1" x14ac:dyDescent="0.25">
      <c r="A19" s="211">
        <v>14</v>
      </c>
      <c r="B19" s="211">
        <v>2002</v>
      </c>
      <c r="C19" s="212" t="s">
        <v>210</v>
      </c>
      <c r="D19" s="212" t="s">
        <v>243</v>
      </c>
      <c r="E19" s="211">
        <v>12</v>
      </c>
      <c r="F19" s="212" t="s">
        <v>244</v>
      </c>
    </row>
    <row r="20" spans="1:6" ht="64.5" thickBot="1" x14ac:dyDescent="0.25">
      <c r="A20" s="211">
        <v>15</v>
      </c>
      <c r="B20" s="211">
        <v>2003</v>
      </c>
      <c r="C20" s="212" t="s">
        <v>225</v>
      </c>
      <c r="D20" s="212" t="s">
        <v>245</v>
      </c>
      <c r="E20" s="211">
        <v>12</v>
      </c>
      <c r="F20" s="212" t="s">
        <v>246</v>
      </c>
    </row>
    <row r="21" spans="1:6" ht="77.25" thickBot="1" x14ac:dyDescent="0.25">
      <c r="A21" s="211">
        <v>16</v>
      </c>
      <c r="B21" s="211">
        <v>2004</v>
      </c>
      <c r="C21" s="212" t="s">
        <v>247</v>
      </c>
      <c r="D21" s="212" t="s">
        <v>248</v>
      </c>
      <c r="E21" s="211">
        <v>14</v>
      </c>
      <c r="F21" s="212" t="s">
        <v>249</v>
      </c>
    </row>
    <row r="22" spans="1:6" ht="51.75" thickBot="1" x14ac:dyDescent="0.25">
      <c r="A22" s="211">
        <v>17</v>
      </c>
      <c r="B22" s="211">
        <v>2005</v>
      </c>
      <c r="C22" s="212" t="s">
        <v>214</v>
      </c>
      <c r="D22" s="212" t="s">
        <v>250</v>
      </c>
      <c r="E22" s="211">
        <v>10</v>
      </c>
      <c r="F22" s="212" t="s">
        <v>251</v>
      </c>
    </row>
    <row r="23" spans="1:6" ht="77.25" thickBot="1" x14ac:dyDescent="0.25">
      <c r="A23" s="211">
        <v>18</v>
      </c>
      <c r="B23" s="211">
        <v>2006</v>
      </c>
      <c r="C23" s="212" t="s">
        <v>214</v>
      </c>
      <c r="D23" s="212" t="s">
        <v>252</v>
      </c>
      <c r="E23" s="211">
        <v>14</v>
      </c>
      <c r="F23" s="212" t="s">
        <v>253</v>
      </c>
    </row>
    <row r="24" spans="1:6" ht="77.25" thickBot="1" x14ac:dyDescent="0.25">
      <c r="A24" s="211">
        <v>19</v>
      </c>
      <c r="B24" s="211">
        <v>2007</v>
      </c>
      <c r="C24" s="212" t="s">
        <v>222</v>
      </c>
      <c r="D24" s="212" t="s">
        <v>254</v>
      </c>
      <c r="E24" s="211">
        <v>15</v>
      </c>
      <c r="F24" s="212" t="s">
        <v>255</v>
      </c>
    </row>
    <row r="25" spans="1:6" ht="102.75" thickBot="1" x14ac:dyDescent="0.25">
      <c r="A25" s="211">
        <v>20</v>
      </c>
      <c r="B25" s="211">
        <v>2008</v>
      </c>
      <c r="C25" s="212" t="s">
        <v>210</v>
      </c>
      <c r="D25" s="212" t="s">
        <v>256</v>
      </c>
      <c r="E25" s="211">
        <v>21</v>
      </c>
      <c r="F25" s="212" t="s">
        <v>257</v>
      </c>
    </row>
    <row r="26" spans="1:6" ht="109.5" thickBot="1" x14ac:dyDescent="0.3">
      <c r="A26" s="211">
        <v>21</v>
      </c>
      <c r="B26" s="211">
        <v>2009</v>
      </c>
      <c r="C26" s="212" t="s">
        <v>222</v>
      </c>
      <c r="D26" s="212" t="s">
        <v>258</v>
      </c>
      <c r="E26" s="211">
        <v>21</v>
      </c>
      <c r="F26" s="212" t="s">
        <v>259</v>
      </c>
    </row>
    <row r="27" spans="1:6" ht="109.5" thickBot="1" x14ac:dyDescent="0.3">
      <c r="A27" s="211">
        <v>22</v>
      </c>
      <c r="B27" s="211">
        <v>2010</v>
      </c>
      <c r="C27" s="212" t="s">
        <v>225</v>
      </c>
      <c r="D27" s="212" t="s">
        <v>260</v>
      </c>
      <c r="E27" s="211">
        <v>19</v>
      </c>
      <c r="F27" s="212" t="s">
        <v>261</v>
      </c>
    </row>
    <row r="28" spans="1:6" ht="94.5" thickBot="1" x14ac:dyDescent="0.3">
      <c r="A28" s="211">
        <v>23</v>
      </c>
      <c r="B28" s="211">
        <v>2011</v>
      </c>
      <c r="C28" s="212" t="s">
        <v>247</v>
      </c>
      <c r="D28" s="212" t="s">
        <v>262</v>
      </c>
      <c r="E28" s="211">
        <v>18</v>
      </c>
      <c r="F28" s="212" t="s">
        <v>263</v>
      </c>
    </row>
    <row r="29" spans="1:6" ht="132.75" thickBot="1" x14ac:dyDescent="0.3">
      <c r="A29" s="211">
        <v>24</v>
      </c>
      <c r="B29" s="211">
        <v>2012</v>
      </c>
      <c r="C29" s="212" t="s">
        <v>240</v>
      </c>
      <c r="D29" s="212" t="s">
        <v>264</v>
      </c>
      <c r="E29" s="211">
        <v>27</v>
      </c>
      <c r="F29" s="212" t="s">
        <v>265</v>
      </c>
    </row>
    <row r="30" spans="1:6" ht="109.5" thickBot="1" x14ac:dyDescent="0.3">
      <c r="A30" s="211">
        <v>25</v>
      </c>
      <c r="B30" s="211">
        <v>2013</v>
      </c>
      <c r="C30" s="212" t="s">
        <v>266</v>
      </c>
      <c r="D30" s="212" t="s">
        <v>267</v>
      </c>
      <c r="E30" s="211">
        <v>19</v>
      </c>
      <c r="F30" s="212" t="s">
        <v>268</v>
      </c>
    </row>
    <row r="31" spans="1:6" ht="107.25" thickBot="1" x14ac:dyDescent="0.3">
      <c r="A31" s="211">
        <v>26</v>
      </c>
      <c r="B31" s="211">
        <v>2014</v>
      </c>
      <c r="C31" s="212" t="s">
        <v>269</v>
      </c>
      <c r="D31" s="212" t="s">
        <v>270</v>
      </c>
      <c r="E31" s="211">
        <v>21</v>
      </c>
      <c r="F31" s="212" t="s">
        <v>271</v>
      </c>
    </row>
    <row r="32" spans="1:6" ht="94.5" thickBot="1" x14ac:dyDescent="0.3">
      <c r="A32" s="211">
        <v>27</v>
      </c>
      <c r="B32" s="211">
        <v>2015</v>
      </c>
      <c r="C32" s="212" t="s">
        <v>240</v>
      </c>
      <c r="D32" s="212" t="s">
        <v>272</v>
      </c>
      <c r="E32" s="211">
        <v>18</v>
      </c>
      <c r="F32" s="212" t="s">
        <v>273</v>
      </c>
    </row>
    <row r="33" spans="1:6" ht="150" thickBot="1" x14ac:dyDescent="0.3">
      <c r="A33" s="211">
        <v>28</v>
      </c>
      <c r="B33" s="211">
        <v>2016</v>
      </c>
      <c r="C33" s="212" t="s">
        <v>269</v>
      </c>
      <c r="D33" s="212" t="s">
        <v>274</v>
      </c>
      <c r="E33" s="211">
        <v>28</v>
      </c>
      <c r="F33" s="212" t="s">
        <v>275</v>
      </c>
    </row>
    <row r="34" spans="1:6" ht="81.75" thickBot="1" x14ac:dyDescent="0.3">
      <c r="A34" s="211">
        <v>29</v>
      </c>
      <c r="B34" s="211">
        <v>2017</v>
      </c>
      <c r="C34" s="212" t="s">
        <v>222</v>
      </c>
      <c r="D34" s="212" t="s">
        <v>276</v>
      </c>
      <c r="E34" s="211">
        <v>15</v>
      </c>
      <c r="F34" s="212" t="s">
        <v>277</v>
      </c>
    </row>
    <row r="35" spans="1:6" ht="94.5" thickBot="1" x14ac:dyDescent="0.3">
      <c r="A35" s="211">
        <v>30</v>
      </c>
      <c r="B35" s="211">
        <v>2018</v>
      </c>
      <c r="C35" s="212" t="s">
        <v>210</v>
      </c>
      <c r="D35" s="212" t="s">
        <v>278</v>
      </c>
      <c r="E35" s="211">
        <v>15</v>
      </c>
      <c r="F35" s="212" t="s">
        <v>279</v>
      </c>
    </row>
    <row r="36" spans="1:6" ht="94.5" thickBot="1" x14ac:dyDescent="0.3">
      <c r="A36" s="211">
        <v>31</v>
      </c>
      <c r="B36" s="211">
        <v>2019</v>
      </c>
      <c r="C36" s="212" t="s">
        <v>280</v>
      </c>
      <c r="D36" s="212" t="s">
        <v>281</v>
      </c>
      <c r="E36" s="211">
        <v>17</v>
      </c>
      <c r="F36" s="212" t="s">
        <v>282</v>
      </c>
    </row>
    <row r="37" spans="1:6" ht="105" thickBot="1" x14ac:dyDescent="0.3">
      <c r="A37" s="211">
        <v>32</v>
      </c>
      <c r="B37" s="211">
        <v>2020</v>
      </c>
      <c r="C37" s="212" t="s">
        <v>247</v>
      </c>
      <c r="D37" s="212" t="s">
        <v>283</v>
      </c>
      <c r="E37" s="211">
        <v>22</v>
      </c>
      <c r="F37" s="212" t="s">
        <v>284</v>
      </c>
    </row>
    <row r="38" spans="1:6" ht="107.25" thickBot="1" x14ac:dyDescent="0.3">
      <c r="A38" s="211">
        <v>33</v>
      </c>
      <c r="B38" s="211">
        <v>2021</v>
      </c>
      <c r="C38" s="212" t="s">
        <v>269</v>
      </c>
      <c r="D38" s="212" t="s">
        <v>285</v>
      </c>
      <c r="E38" s="211">
        <v>20</v>
      </c>
      <c r="F38" s="212" t="s">
        <v>286</v>
      </c>
    </row>
    <row r="39" spans="1:6" ht="107.25" thickBot="1" x14ac:dyDescent="0.3">
      <c r="A39" s="211">
        <v>34</v>
      </c>
      <c r="B39" s="211">
        <v>2022</v>
      </c>
      <c r="C39" s="212" t="s">
        <v>225</v>
      </c>
      <c r="D39" s="212" t="s">
        <v>287</v>
      </c>
      <c r="E39" s="211">
        <v>20</v>
      </c>
      <c r="F39" s="212" t="s">
        <v>288</v>
      </c>
    </row>
    <row r="40" spans="1:6" ht="75.75" thickBot="1" x14ac:dyDescent="0.3">
      <c r="A40" s="211">
        <v>35</v>
      </c>
      <c r="B40" s="211">
        <v>2023</v>
      </c>
      <c r="C40" s="335" t="s">
        <v>266</v>
      </c>
      <c r="D40" s="335" t="s">
        <v>401</v>
      </c>
      <c r="E40" s="211">
        <v>11</v>
      </c>
      <c r="F40" s="335" t="s">
        <v>402</v>
      </c>
    </row>
    <row r="41" spans="1:6" ht="13.5" thickBot="1" x14ac:dyDescent="0.25"/>
    <row r="42" spans="1:6" ht="13.5" thickBot="1" x14ac:dyDescent="0.25">
      <c r="A42" s="213" t="s">
        <v>289</v>
      </c>
      <c r="B42" s="214"/>
      <c r="C42" s="214"/>
      <c r="D42" s="214"/>
      <c r="E42" s="214"/>
      <c r="F42" s="215">
        <v>35</v>
      </c>
    </row>
    <row r="43" spans="1:6" x14ac:dyDescent="0.2">
      <c r="A43" s="216" t="s">
        <v>290</v>
      </c>
      <c r="B43" s="116"/>
      <c r="C43" s="116"/>
      <c r="D43" s="116"/>
      <c r="E43" s="116"/>
      <c r="F43" s="119"/>
    </row>
    <row r="44" spans="1:6" x14ac:dyDescent="0.2">
      <c r="A44" s="114"/>
      <c r="B44" s="116"/>
      <c r="C44" s="116"/>
      <c r="D44" s="217">
        <v>34</v>
      </c>
      <c r="E44" s="217"/>
      <c r="F44" s="218" t="s">
        <v>291</v>
      </c>
    </row>
    <row r="45" spans="1:6" x14ac:dyDescent="0.2">
      <c r="A45" s="114"/>
      <c r="B45" s="116"/>
      <c r="C45" s="116"/>
      <c r="D45" s="217">
        <v>28</v>
      </c>
      <c r="E45" s="217"/>
      <c r="F45" s="219" t="s">
        <v>292</v>
      </c>
    </row>
    <row r="46" spans="1:6" x14ac:dyDescent="0.2">
      <c r="A46" s="114"/>
      <c r="B46" s="116"/>
      <c r="C46" s="116"/>
      <c r="D46" s="217">
        <v>26</v>
      </c>
      <c r="E46" s="217"/>
      <c r="F46" s="219" t="s">
        <v>293</v>
      </c>
    </row>
    <row r="47" spans="1:6" ht="25.5" x14ac:dyDescent="0.2">
      <c r="A47" s="114"/>
      <c r="B47" s="116"/>
      <c r="C47" s="116"/>
      <c r="D47" s="217">
        <v>21</v>
      </c>
      <c r="E47" s="217"/>
      <c r="F47" s="219" t="s">
        <v>294</v>
      </c>
    </row>
    <row r="48" spans="1:6" x14ac:dyDescent="0.2">
      <c r="A48" s="114"/>
      <c r="B48" s="116"/>
      <c r="C48" s="116"/>
      <c r="D48" s="217">
        <v>18</v>
      </c>
      <c r="E48" s="217"/>
      <c r="F48" s="219" t="s">
        <v>295</v>
      </c>
    </row>
    <row r="49" spans="1:11" x14ac:dyDescent="0.2">
      <c r="A49" s="114"/>
      <c r="B49" s="116"/>
      <c r="C49" s="116"/>
      <c r="D49" s="217">
        <v>17</v>
      </c>
      <c r="E49" s="217"/>
      <c r="F49" s="219" t="s">
        <v>296</v>
      </c>
    </row>
    <row r="50" spans="1:11" x14ac:dyDescent="0.2">
      <c r="A50" s="114"/>
      <c r="B50" s="116"/>
      <c r="C50" s="116"/>
      <c r="D50" s="217">
        <v>16</v>
      </c>
      <c r="E50" s="217"/>
      <c r="F50" s="219" t="s">
        <v>297</v>
      </c>
    </row>
    <row r="51" spans="1:11" x14ac:dyDescent="0.2">
      <c r="A51" s="114"/>
      <c r="B51" s="116"/>
      <c r="C51" s="116"/>
      <c r="D51" s="217">
        <v>15</v>
      </c>
      <c r="E51" s="217"/>
      <c r="F51" s="219"/>
      <c r="K51" s="120">
        <f>350-267</f>
        <v>83</v>
      </c>
    </row>
    <row r="52" spans="1:11" x14ac:dyDescent="0.2">
      <c r="A52" s="114"/>
      <c r="B52" s="116"/>
      <c r="C52" s="116"/>
      <c r="D52" s="217">
        <v>14</v>
      </c>
      <c r="E52" s="217"/>
      <c r="F52" s="219" t="s">
        <v>298</v>
      </c>
    </row>
    <row r="53" spans="1:11" ht="25.5" x14ac:dyDescent="0.2">
      <c r="A53" s="114"/>
      <c r="B53" s="116"/>
      <c r="C53" s="116"/>
      <c r="D53" s="217">
        <v>12</v>
      </c>
      <c r="E53" s="217"/>
      <c r="F53" s="218" t="s">
        <v>403</v>
      </c>
    </row>
    <row r="54" spans="1:11" x14ac:dyDescent="0.2">
      <c r="A54" s="114"/>
      <c r="B54" s="116"/>
      <c r="C54" s="116"/>
      <c r="D54" s="217">
        <v>11</v>
      </c>
      <c r="E54" s="217"/>
      <c r="F54" s="219"/>
    </row>
    <row r="55" spans="1:11" x14ac:dyDescent="0.2">
      <c r="A55" s="114"/>
      <c r="B55" s="116"/>
      <c r="C55" s="116"/>
      <c r="D55" s="217">
        <v>10</v>
      </c>
      <c r="E55" s="217"/>
      <c r="F55" s="219" t="s">
        <v>299</v>
      </c>
    </row>
    <row r="56" spans="1:11" ht="25.5" x14ac:dyDescent="0.2">
      <c r="A56" s="114"/>
      <c r="B56" s="116"/>
      <c r="C56" s="116"/>
      <c r="D56" s="217">
        <v>9</v>
      </c>
      <c r="E56" s="217"/>
      <c r="F56" s="219" t="s">
        <v>300</v>
      </c>
    </row>
    <row r="57" spans="1:11" x14ac:dyDescent="0.2">
      <c r="A57" s="114"/>
      <c r="B57" s="116"/>
      <c r="C57" s="116"/>
      <c r="D57" s="217">
        <v>8</v>
      </c>
      <c r="E57" s="217"/>
      <c r="F57" s="219" t="s">
        <v>301</v>
      </c>
    </row>
    <row r="58" spans="1:11" ht="25.5" x14ac:dyDescent="0.2">
      <c r="A58" s="114"/>
      <c r="B58" s="116"/>
      <c r="C58" s="116"/>
      <c r="D58" s="217">
        <v>7</v>
      </c>
      <c r="E58" s="217"/>
      <c r="F58" s="219" t="s">
        <v>302</v>
      </c>
    </row>
    <row r="59" spans="1:11" x14ac:dyDescent="0.2">
      <c r="A59" s="114"/>
      <c r="B59" s="116"/>
      <c r="C59" s="116"/>
      <c r="D59" s="217">
        <v>6</v>
      </c>
      <c r="E59" s="217"/>
      <c r="F59" s="219" t="s">
        <v>303</v>
      </c>
    </row>
    <row r="60" spans="1:11" ht="25.5" x14ac:dyDescent="0.2">
      <c r="A60" s="114"/>
      <c r="B60" s="116"/>
      <c r="C60" s="116"/>
      <c r="D60" s="217">
        <v>5</v>
      </c>
      <c r="E60" s="217"/>
      <c r="F60" s="219" t="s">
        <v>404</v>
      </c>
    </row>
    <row r="61" spans="1:11" ht="25.5" x14ac:dyDescent="0.2">
      <c r="A61" s="114"/>
      <c r="B61" s="116"/>
      <c r="C61" s="116"/>
      <c r="D61" s="217">
        <v>4</v>
      </c>
      <c r="E61" s="217"/>
      <c r="F61" s="219" t="s">
        <v>405</v>
      </c>
    </row>
    <row r="62" spans="1:11" ht="25.5" x14ac:dyDescent="0.2">
      <c r="A62" s="114"/>
      <c r="B62" s="116"/>
      <c r="C62" s="116"/>
      <c r="D62" s="217">
        <v>3</v>
      </c>
      <c r="E62" s="217"/>
      <c r="F62" s="219" t="s">
        <v>406</v>
      </c>
    </row>
    <row r="63" spans="1:11" ht="13.5" thickBot="1" x14ac:dyDescent="0.25">
      <c r="A63" s="121"/>
      <c r="B63" s="123"/>
      <c r="C63" s="123"/>
      <c r="D63" s="220"/>
      <c r="E63" s="220"/>
      <c r="F63" s="221"/>
    </row>
    <row r="64" spans="1:11" x14ac:dyDescent="0.2">
      <c r="A64" s="114"/>
      <c r="B64" s="116"/>
      <c r="C64" s="116"/>
      <c r="D64" s="217"/>
      <c r="E64" s="217"/>
      <c r="F64" s="217"/>
    </row>
    <row r="65" spans="4:6" x14ac:dyDescent="0.2">
      <c r="D65" s="120" t="s">
        <v>304</v>
      </c>
    </row>
    <row r="66" spans="4:6" x14ac:dyDescent="0.2">
      <c r="D66" s="222">
        <v>9</v>
      </c>
      <c r="F66" s="223" t="s">
        <v>210</v>
      </c>
    </row>
    <row r="67" spans="4:6" x14ac:dyDescent="0.2">
      <c r="D67" s="222">
        <v>6</v>
      </c>
      <c r="F67" s="223" t="s">
        <v>225</v>
      </c>
    </row>
    <row r="68" spans="4:6" x14ac:dyDescent="0.2">
      <c r="D68" s="222">
        <v>4</v>
      </c>
      <c r="F68" s="223" t="s">
        <v>222</v>
      </c>
    </row>
    <row r="69" spans="4:6" x14ac:dyDescent="0.2">
      <c r="D69" s="222">
        <v>3</v>
      </c>
      <c r="F69" s="223" t="s">
        <v>305</v>
      </c>
    </row>
    <row r="70" spans="4:6" x14ac:dyDescent="0.2">
      <c r="D70" s="222">
        <v>2</v>
      </c>
      <c r="F70" s="223" t="s">
        <v>407</v>
      </c>
    </row>
    <row r="71" spans="4:6" x14ac:dyDescent="0.2">
      <c r="D71" s="222">
        <v>1</v>
      </c>
      <c r="F71" s="223" t="s">
        <v>408</v>
      </c>
    </row>
    <row r="72" spans="4:6" x14ac:dyDescent="0.2">
      <c r="D72" s="222"/>
      <c r="F72" s="223"/>
    </row>
    <row r="73" spans="4:6" x14ac:dyDescent="0.2">
      <c r="D73" s="224" t="s">
        <v>306</v>
      </c>
      <c r="F73" s="223"/>
    </row>
    <row r="74" spans="4:6" x14ac:dyDescent="0.2">
      <c r="D74" s="225">
        <v>4</v>
      </c>
      <c r="E74" s="225"/>
      <c r="F74" s="225" t="s">
        <v>307</v>
      </c>
    </row>
  </sheetData>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E9" sqref="E9"/>
    </sheetView>
  </sheetViews>
  <sheetFormatPr defaultRowHeight="15" x14ac:dyDescent="0.25"/>
  <cols>
    <col min="1" max="1" width="14.7109375" style="6" customWidth="1"/>
    <col min="2" max="2" width="15" style="6" bestFit="1" customWidth="1"/>
    <col min="3" max="3" width="16" style="6" bestFit="1" customWidth="1"/>
    <col min="4" max="4" width="15" style="6" bestFit="1" customWidth="1"/>
    <col min="5" max="5" width="16" style="6" bestFit="1" customWidth="1"/>
    <col min="6" max="6" width="16.5703125" style="6" customWidth="1"/>
    <col min="7" max="255" width="9.140625" style="6"/>
    <col min="256" max="256" width="14.7109375" style="6" customWidth="1"/>
    <col min="257" max="257" width="15" style="6" bestFit="1" customWidth="1"/>
    <col min="258" max="258" width="16" style="6" bestFit="1" customWidth="1"/>
    <col min="259" max="259" width="15" style="6" bestFit="1" customWidth="1"/>
    <col min="260" max="260" width="16" style="6" bestFit="1" customWidth="1"/>
    <col min="261" max="261" width="16" style="6" customWidth="1"/>
    <col min="262" max="262" width="16.5703125" style="6" customWidth="1"/>
    <col min="263" max="511" width="9.140625" style="6"/>
    <col min="512" max="512" width="14.7109375" style="6" customWidth="1"/>
    <col min="513" max="513" width="15" style="6" bestFit="1" customWidth="1"/>
    <col min="514" max="514" width="16" style="6" bestFit="1" customWidth="1"/>
    <col min="515" max="515" width="15" style="6" bestFit="1" customWidth="1"/>
    <col min="516" max="516" width="16" style="6" bestFit="1" customWidth="1"/>
    <col min="517" max="517" width="16" style="6" customWidth="1"/>
    <col min="518" max="518" width="16.5703125" style="6" customWidth="1"/>
    <col min="519" max="767" width="9.140625" style="6"/>
    <col min="768" max="768" width="14.7109375" style="6" customWidth="1"/>
    <col min="769" max="769" width="15" style="6" bestFit="1" customWidth="1"/>
    <col min="770" max="770" width="16" style="6" bestFit="1" customWidth="1"/>
    <col min="771" max="771" width="15" style="6" bestFit="1" customWidth="1"/>
    <col min="772" max="772" width="16" style="6" bestFit="1" customWidth="1"/>
    <col min="773" max="773" width="16" style="6" customWidth="1"/>
    <col min="774" max="774" width="16.5703125" style="6" customWidth="1"/>
    <col min="775" max="1023" width="9.140625" style="6"/>
    <col min="1024" max="1024" width="14.7109375" style="6" customWidth="1"/>
    <col min="1025" max="1025" width="15" style="6" bestFit="1" customWidth="1"/>
    <col min="1026" max="1026" width="16" style="6" bestFit="1" customWidth="1"/>
    <col min="1027" max="1027" width="15" style="6" bestFit="1" customWidth="1"/>
    <col min="1028" max="1028" width="16" style="6" bestFit="1" customWidth="1"/>
    <col min="1029" max="1029" width="16" style="6" customWidth="1"/>
    <col min="1030" max="1030" width="16.5703125" style="6" customWidth="1"/>
    <col min="1031" max="1279" width="9.140625" style="6"/>
    <col min="1280" max="1280" width="14.7109375" style="6" customWidth="1"/>
    <col min="1281" max="1281" width="15" style="6" bestFit="1" customWidth="1"/>
    <col min="1282" max="1282" width="16" style="6" bestFit="1" customWidth="1"/>
    <col min="1283" max="1283" width="15" style="6" bestFit="1" customWidth="1"/>
    <col min="1284" max="1284" width="16" style="6" bestFit="1" customWidth="1"/>
    <col min="1285" max="1285" width="16" style="6" customWidth="1"/>
    <col min="1286" max="1286" width="16.5703125" style="6" customWidth="1"/>
    <col min="1287" max="1535" width="9.140625" style="6"/>
    <col min="1536" max="1536" width="14.7109375" style="6" customWidth="1"/>
    <col min="1537" max="1537" width="15" style="6" bestFit="1" customWidth="1"/>
    <col min="1538" max="1538" width="16" style="6" bestFit="1" customWidth="1"/>
    <col min="1539" max="1539" width="15" style="6" bestFit="1" customWidth="1"/>
    <col min="1540" max="1540" width="16" style="6" bestFit="1" customWidth="1"/>
    <col min="1541" max="1541" width="16" style="6" customWidth="1"/>
    <col min="1542" max="1542" width="16.5703125" style="6" customWidth="1"/>
    <col min="1543" max="1791" width="9.140625" style="6"/>
    <col min="1792" max="1792" width="14.7109375" style="6" customWidth="1"/>
    <col min="1793" max="1793" width="15" style="6" bestFit="1" customWidth="1"/>
    <col min="1794" max="1794" width="16" style="6" bestFit="1" customWidth="1"/>
    <col min="1795" max="1795" width="15" style="6" bestFit="1" customWidth="1"/>
    <col min="1796" max="1796" width="16" style="6" bestFit="1" customWidth="1"/>
    <col min="1797" max="1797" width="16" style="6" customWidth="1"/>
    <col min="1798" max="1798" width="16.5703125" style="6" customWidth="1"/>
    <col min="1799" max="2047" width="9.140625" style="6"/>
    <col min="2048" max="2048" width="14.7109375" style="6" customWidth="1"/>
    <col min="2049" max="2049" width="15" style="6" bestFit="1" customWidth="1"/>
    <col min="2050" max="2050" width="16" style="6" bestFit="1" customWidth="1"/>
    <col min="2051" max="2051" width="15" style="6" bestFit="1" customWidth="1"/>
    <col min="2052" max="2052" width="16" style="6" bestFit="1" customWidth="1"/>
    <col min="2053" max="2053" width="16" style="6" customWidth="1"/>
    <col min="2054" max="2054" width="16.5703125" style="6" customWidth="1"/>
    <col min="2055" max="2303" width="9.140625" style="6"/>
    <col min="2304" max="2304" width="14.7109375" style="6" customWidth="1"/>
    <col min="2305" max="2305" width="15" style="6" bestFit="1" customWidth="1"/>
    <col min="2306" max="2306" width="16" style="6" bestFit="1" customWidth="1"/>
    <col min="2307" max="2307" width="15" style="6" bestFit="1" customWidth="1"/>
    <col min="2308" max="2308" width="16" style="6" bestFit="1" customWidth="1"/>
    <col min="2309" max="2309" width="16" style="6" customWidth="1"/>
    <col min="2310" max="2310" width="16.5703125" style="6" customWidth="1"/>
    <col min="2311" max="2559" width="9.140625" style="6"/>
    <col min="2560" max="2560" width="14.7109375" style="6" customWidth="1"/>
    <col min="2561" max="2561" width="15" style="6" bestFit="1" customWidth="1"/>
    <col min="2562" max="2562" width="16" style="6" bestFit="1" customWidth="1"/>
    <col min="2563" max="2563" width="15" style="6" bestFit="1" customWidth="1"/>
    <col min="2564" max="2564" width="16" style="6" bestFit="1" customWidth="1"/>
    <col min="2565" max="2565" width="16" style="6" customWidth="1"/>
    <col min="2566" max="2566" width="16.5703125" style="6" customWidth="1"/>
    <col min="2567" max="2815" width="9.140625" style="6"/>
    <col min="2816" max="2816" width="14.7109375" style="6" customWidth="1"/>
    <col min="2817" max="2817" width="15" style="6" bestFit="1" customWidth="1"/>
    <col min="2818" max="2818" width="16" style="6" bestFit="1" customWidth="1"/>
    <col min="2819" max="2819" width="15" style="6" bestFit="1" customWidth="1"/>
    <col min="2820" max="2820" width="16" style="6" bestFit="1" customWidth="1"/>
    <col min="2821" max="2821" width="16" style="6" customWidth="1"/>
    <col min="2822" max="2822" width="16.5703125" style="6" customWidth="1"/>
    <col min="2823" max="3071" width="9.140625" style="6"/>
    <col min="3072" max="3072" width="14.7109375" style="6" customWidth="1"/>
    <col min="3073" max="3073" width="15" style="6" bestFit="1" customWidth="1"/>
    <col min="3074" max="3074" width="16" style="6" bestFit="1" customWidth="1"/>
    <col min="3075" max="3075" width="15" style="6" bestFit="1" customWidth="1"/>
    <col min="3076" max="3076" width="16" style="6" bestFit="1" customWidth="1"/>
    <col min="3077" max="3077" width="16" style="6" customWidth="1"/>
    <col min="3078" max="3078" width="16.5703125" style="6" customWidth="1"/>
    <col min="3079" max="3327" width="9.140625" style="6"/>
    <col min="3328" max="3328" width="14.7109375" style="6" customWidth="1"/>
    <col min="3329" max="3329" width="15" style="6" bestFit="1" customWidth="1"/>
    <col min="3330" max="3330" width="16" style="6" bestFit="1" customWidth="1"/>
    <col min="3331" max="3331" width="15" style="6" bestFit="1" customWidth="1"/>
    <col min="3332" max="3332" width="16" style="6" bestFit="1" customWidth="1"/>
    <col min="3333" max="3333" width="16" style="6" customWidth="1"/>
    <col min="3334" max="3334" width="16.5703125" style="6" customWidth="1"/>
    <col min="3335" max="3583" width="9.140625" style="6"/>
    <col min="3584" max="3584" width="14.7109375" style="6" customWidth="1"/>
    <col min="3585" max="3585" width="15" style="6" bestFit="1" customWidth="1"/>
    <col min="3586" max="3586" width="16" style="6" bestFit="1" customWidth="1"/>
    <col min="3587" max="3587" width="15" style="6" bestFit="1" customWidth="1"/>
    <col min="3588" max="3588" width="16" style="6" bestFit="1" customWidth="1"/>
    <col min="3589" max="3589" width="16" style="6" customWidth="1"/>
    <col min="3590" max="3590" width="16.5703125" style="6" customWidth="1"/>
    <col min="3591" max="3839" width="9.140625" style="6"/>
    <col min="3840" max="3840" width="14.7109375" style="6" customWidth="1"/>
    <col min="3841" max="3841" width="15" style="6" bestFit="1" customWidth="1"/>
    <col min="3842" max="3842" width="16" style="6" bestFit="1" customWidth="1"/>
    <col min="3843" max="3843" width="15" style="6" bestFit="1" customWidth="1"/>
    <col min="3844" max="3844" width="16" style="6" bestFit="1" customWidth="1"/>
    <col min="3845" max="3845" width="16" style="6" customWidth="1"/>
    <col min="3846" max="3846" width="16.5703125" style="6" customWidth="1"/>
    <col min="3847" max="4095" width="9.140625" style="6"/>
    <col min="4096" max="4096" width="14.7109375" style="6" customWidth="1"/>
    <col min="4097" max="4097" width="15" style="6" bestFit="1" customWidth="1"/>
    <col min="4098" max="4098" width="16" style="6" bestFit="1" customWidth="1"/>
    <col min="4099" max="4099" width="15" style="6" bestFit="1" customWidth="1"/>
    <col min="4100" max="4100" width="16" style="6" bestFit="1" customWidth="1"/>
    <col min="4101" max="4101" width="16" style="6" customWidth="1"/>
    <col min="4102" max="4102" width="16.5703125" style="6" customWidth="1"/>
    <col min="4103" max="4351" width="9.140625" style="6"/>
    <col min="4352" max="4352" width="14.7109375" style="6" customWidth="1"/>
    <col min="4353" max="4353" width="15" style="6" bestFit="1" customWidth="1"/>
    <col min="4354" max="4354" width="16" style="6" bestFit="1" customWidth="1"/>
    <col min="4355" max="4355" width="15" style="6" bestFit="1" customWidth="1"/>
    <col min="4356" max="4356" width="16" style="6" bestFit="1" customWidth="1"/>
    <col min="4357" max="4357" width="16" style="6" customWidth="1"/>
    <col min="4358" max="4358" width="16.5703125" style="6" customWidth="1"/>
    <col min="4359" max="4607" width="9.140625" style="6"/>
    <col min="4608" max="4608" width="14.7109375" style="6" customWidth="1"/>
    <col min="4609" max="4609" width="15" style="6" bestFit="1" customWidth="1"/>
    <col min="4610" max="4610" width="16" style="6" bestFit="1" customWidth="1"/>
    <col min="4611" max="4611" width="15" style="6" bestFit="1" customWidth="1"/>
    <col min="4612" max="4612" width="16" style="6" bestFit="1" customWidth="1"/>
    <col min="4613" max="4613" width="16" style="6" customWidth="1"/>
    <col min="4614" max="4614" width="16.5703125" style="6" customWidth="1"/>
    <col min="4615" max="4863" width="9.140625" style="6"/>
    <col min="4864" max="4864" width="14.7109375" style="6" customWidth="1"/>
    <col min="4865" max="4865" width="15" style="6" bestFit="1" customWidth="1"/>
    <col min="4866" max="4866" width="16" style="6" bestFit="1" customWidth="1"/>
    <col min="4867" max="4867" width="15" style="6" bestFit="1" customWidth="1"/>
    <col min="4868" max="4868" width="16" style="6" bestFit="1" customWidth="1"/>
    <col min="4869" max="4869" width="16" style="6" customWidth="1"/>
    <col min="4870" max="4870" width="16.5703125" style="6" customWidth="1"/>
    <col min="4871" max="5119" width="9.140625" style="6"/>
    <col min="5120" max="5120" width="14.7109375" style="6" customWidth="1"/>
    <col min="5121" max="5121" width="15" style="6" bestFit="1" customWidth="1"/>
    <col min="5122" max="5122" width="16" style="6" bestFit="1" customWidth="1"/>
    <col min="5123" max="5123" width="15" style="6" bestFit="1" customWidth="1"/>
    <col min="5124" max="5124" width="16" style="6" bestFit="1" customWidth="1"/>
    <col min="5125" max="5125" width="16" style="6" customWidth="1"/>
    <col min="5126" max="5126" width="16.5703125" style="6" customWidth="1"/>
    <col min="5127" max="5375" width="9.140625" style="6"/>
    <col min="5376" max="5376" width="14.7109375" style="6" customWidth="1"/>
    <col min="5377" max="5377" width="15" style="6" bestFit="1" customWidth="1"/>
    <col min="5378" max="5378" width="16" style="6" bestFit="1" customWidth="1"/>
    <col min="5379" max="5379" width="15" style="6" bestFit="1" customWidth="1"/>
    <col min="5380" max="5380" width="16" style="6" bestFit="1" customWidth="1"/>
    <col min="5381" max="5381" width="16" style="6" customWidth="1"/>
    <col min="5382" max="5382" width="16.5703125" style="6" customWidth="1"/>
    <col min="5383" max="5631" width="9.140625" style="6"/>
    <col min="5632" max="5632" width="14.7109375" style="6" customWidth="1"/>
    <col min="5633" max="5633" width="15" style="6" bestFit="1" customWidth="1"/>
    <col min="5634" max="5634" width="16" style="6" bestFit="1" customWidth="1"/>
    <col min="5635" max="5635" width="15" style="6" bestFit="1" customWidth="1"/>
    <col min="5636" max="5636" width="16" style="6" bestFit="1" customWidth="1"/>
    <col min="5637" max="5637" width="16" style="6" customWidth="1"/>
    <col min="5638" max="5638" width="16.5703125" style="6" customWidth="1"/>
    <col min="5639" max="5887" width="9.140625" style="6"/>
    <col min="5888" max="5888" width="14.7109375" style="6" customWidth="1"/>
    <col min="5889" max="5889" width="15" style="6" bestFit="1" customWidth="1"/>
    <col min="5890" max="5890" width="16" style="6" bestFit="1" customWidth="1"/>
    <col min="5891" max="5891" width="15" style="6" bestFit="1" customWidth="1"/>
    <col min="5892" max="5892" width="16" style="6" bestFit="1" customWidth="1"/>
    <col min="5893" max="5893" width="16" style="6" customWidth="1"/>
    <col min="5894" max="5894" width="16.5703125" style="6" customWidth="1"/>
    <col min="5895" max="6143" width="9.140625" style="6"/>
    <col min="6144" max="6144" width="14.7109375" style="6" customWidth="1"/>
    <col min="6145" max="6145" width="15" style="6" bestFit="1" customWidth="1"/>
    <col min="6146" max="6146" width="16" style="6" bestFit="1" customWidth="1"/>
    <col min="6147" max="6147" width="15" style="6" bestFit="1" customWidth="1"/>
    <col min="6148" max="6148" width="16" style="6" bestFit="1" customWidth="1"/>
    <col min="6149" max="6149" width="16" style="6" customWidth="1"/>
    <col min="6150" max="6150" width="16.5703125" style="6" customWidth="1"/>
    <col min="6151" max="6399" width="9.140625" style="6"/>
    <col min="6400" max="6400" width="14.7109375" style="6" customWidth="1"/>
    <col min="6401" max="6401" width="15" style="6" bestFit="1" customWidth="1"/>
    <col min="6402" max="6402" width="16" style="6" bestFit="1" customWidth="1"/>
    <col min="6403" max="6403" width="15" style="6" bestFit="1" customWidth="1"/>
    <col min="6404" max="6404" width="16" style="6" bestFit="1" customWidth="1"/>
    <col min="6405" max="6405" width="16" style="6" customWidth="1"/>
    <col min="6406" max="6406" width="16.5703125" style="6" customWidth="1"/>
    <col min="6407" max="6655" width="9.140625" style="6"/>
    <col min="6656" max="6656" width="14.7109375" style="6" customWidth="1"/>
    <col min="6657" max="6657" width="15" style="6" bestFit="1" customWidth="1"/>
    <col min="6658" max="6658" width="16" style="6" bestFit="1" customWidth="1"/>
    <col min="6659" max="6659" width="15" style="6" bestFit="1" customWidth="1"/>
    <col min="6660" max="6660" width="16" style="6" bestFit="1" customWidth="1"/>
    <col min="6661" max="6661" width="16" style="6" customWidth="1"/>
    <col min="6662" max="6662" width="16.5703125" style="6" customWidth="1"/>
    <col min="6663" max="6911" width="9.140625" style="6"/>
    <col min="6912" max="6912" width="14.7109375" style="6" customWidth="1"/>
    <col min="6913" max="6913" width="15" style="6" bestFit="1" customWidth="1"/>
    <col min="6914" max="6914" width="16" style="6" bestFit="1" customWidth="1"/>
    <col min="6915" max="6915" width="15" style="6" bestFit="1" customWidth="1"/>
    <col min="6916" max="6916" width="16" style="6" bestFit="1" customWidth="1"/>
    <col min="6917" max="6917" width="16" style="6" customWidth="1"/>
    <col min="6918" max="6918" width="16.5703125" style="6" customWidth="1"/>
    <col min="6919" max="7167" width="9.140625" style="6"/>
    <col min="7168" max="7168" width="14.7109375" style="6" customWidth="1"/>
    <col min="7169" max="7169" width="15" style="6" bestFit="1" customWidth="1"/>
    <col min="7170" max="7170" width="16" style="6" bestFit="1" customWidth="1"/>
    <col min="7171" max="7171" width="15" style="6" bestFit="1" customWidth="1"/>
    <col min="7172" max="7172" width="16" style="6" bestFit="1" customWidth="1"/>
    <col min="7173" max="7173" width="16" style="6" customWidth="1"/>
    <col min="7174" max="7174" width="16.5703125" style="6" customWidth="1"/>
    <col min="7175" max="7423" width="9.140625" style="6"/>
    <col min="7424" max="7424" width="14.7109375" style="6" customWidth="1"/>
    <col min="7425" max="7425" width="15" style="6" bestFit="1" customWidth="1"/>
    <col min="7426" max="7426" width="16" style="6" bestFit="1" customWidth="1"/>
    <col min="7427" max="7427" width="15" style="6" bestFit="1" customWidth="1"/>
    <col min="7428" max="7428" width="16" style="6" bestFit="1" customWidth="1"/>
    <col min="7429" max="7429" width="16" style="6" customWidth="1"/>
    <col min="7430" max="7430" width="16.5703125" style="6" customWidth="1"/>
    <col min="7431" max="7679" width="9.140625" style="6"/>
    <col min="7680" max="7680" width="14.7109375" style="6" customWidth="1"/>
    <col min="7681" max="7681" width="15" style="6" bestFit="1" customWidth="1"/>
    <col min="7682" max="7682" width="16" style="6" bestFit="1" customWidth="1"/>
    <col min="7683" max="7683" width="15" style="6" bestFit="1" customWidth="1"/>
    <col min="7684" max="7684" width="16" style="6" bestFit="1" customWidth="1"/>
    <col min="7685" max="7685" width="16" style="6" customWidth="1"/>
    <col min="7686" max="7686" width="16.5703125" style="6" customWidth="1"/>
    <col min="7687" max="7935" width="9.140625" style="6"/>
    <col min="7936" max="7936" width="14.7109375" style="6" customWidth="1"/>
    <col min="7937" max="7937" width="15" style="6" bestFit="1" customWidth="1"/>
    <col min="7938" max="7938" width="16" style="6" bestFit="1" customWidth="1"/>
    <col min="7939" max="7939" width="15" style="6" bestFit="1" customWidth="1"/>
    <col min="7940" max="7940" width="16" style="6" bestFit="1" customWidth="1"/>
    <col min="7941" max="7941" width="16" style="6" customWidth="1"/>
    <col min="7942" max="7942" width="16.5703125" style="6" customWidth="1"/>
    <col min="7943" max="8191" width="9.140625" style="6"/>
    <col min="8192" max="8192" width="14.7109375" style="6" customWidth="1"/>
    <col min="8193" max="8193" width="15" style="6" bestFit="1" customWidth="1"/>
    <col min="8194" max="8194" width="16" style="6" bestFit="1" customWidth="1"/>
    <col min="8195" max="8195" width="15" style="6" bestFit="1" customWidth="1"/>
    <col min="8196" max="8196" width="16" style="6" bestFit="1" customWidth="1"/>
    <col min="8197" max="8197" width="16" style="6" customWidth="1"/>
    <col min="8198" max="8198" width="16.5703125" style="6" customWidth="1"/>
    <col min="8199" max="8447" width="9.140625" style="6"/>
    <col min="8448" max="8448" width="14.7109375" style="6" customWidth="1"/>
    <col min="8449" max="8449" width="15" style="6" bestFit="1" customWidth="1"/>
    <col min="8450" max="8450" width="16" style="6" bestFit="1" customWidth="1"/>
    <col min="8451" max="8451" width="15" style="6" bestFit="1" customWidth="1"/>
    <col min="8452" max="8452" width="16" style="6" bestFit="1" customWidth="1"/>
    <col min="8453" max="8453" width="16" style="6" customWidth="1"/>
    <col min="8454" max="8454" width="16.5703125" style="6" customWidth="1"/>
    <col min="8455" max="8703" width="9.140625" style="6"/>
    <col min="8704" max="8704" width="14.7109375" style="6" customWidth="1"/>
    <col min="8705" max="8705" width="15" style="6" bestFit="1" customWidth="1"/>
    <col min="8706" max="8706" width="16" style="6" bestFit="1" customWidth="1"/>
    <col min="8707" max="8707" width="15" style="6" bestFit="1" customWidth="1"/>
    <col min="8708" max="8708" width="16" style="6" bestFit="1" customWidth="1"/>
    <col min="8709" max="8709" width="16" style="6" customWidth="1"/>
    <col min="8710" max="8710" width="16.5703125" style="6" customWidth="1"/>
    <col min="8711" max="8959" width="9.140625" style="6"/>
    <col min="8960" max="8960" width="14.7109375" style="6" customWidth="1"/>
    <col min="8961" max="8961" width="15" style="6" bestFit="1" customWidth="1"/>
    <col min="8962" max="8962" width="16" style="6" bestFit="1" customWidth="1"/>
    <col min="8963" max="8963" width="15" style="6" bestFit="1" customWidth="1"/>
    <col min="8964" max="8964" width="16" style="6" bestFit="1" customWidth="1"/>
    <col min="8965" max="8965" width="16" style="6" customWidth="1"/>
    <col min="8966" max="8966" width="16.5703125" style="6" customWidth="1"/>
    <col min="8967" max="9215" width="9.140625" style="6"/>
    <col min="9216" max="9216" width="14.7109375" style="6" customWidth="1"/>
    <col min="9217" max="9217" width="15" style="6" bestFit="1" customWidth="1"/>
    <col min="9218" max="9218" width="16" style="6" bestFit="1" customWidth="1"/>
    <col min="9219" max="9219" width="15" style="6" bestFit="1" customWidth="1"/>
    <col min="9220" max="9220" width="16" style="6" bestFit="1" customWidth="1"/>
    <col min="9221" max="9221" width="16" style="6" customWidth="1"/>
    <col min="9222" max="9222" width="16.5703125" style="6" customWidth="1"/>
    <col min="9223" max="9471" width="9.140625" style="6"/>
    <col min="9472" max="9472" width="14.7109375" style="6" customWidth="1"/>
    <col min="9473" max="9473" width="15" style="6" bestFit="1" customWidth="1"/>
    <col min="9474" max="9474" width="16" style="6" bestFit="1" customWidth="1"/>
    <col min="9475" max="9475" width="15" style="6" bestFit="1" customWidth="1"/>
    <col min="9476" max="9476" width="16" style="6" bestFit="1" customWidth="1"/>
    <col min="9477" max="9477" width="16" style="6" customWidth="1"/>
    <col min="9478" max="9478" width="16.5703125" style="6" customWidth="1"/>
    <col min="9479" max="9727" width="9.140625" style="6"/>
    <col min="9728" max="9728" width="14.7109375" style="6" customWidth="1"/>
    <col min="9729" max="9729" width="15" style="6" bestFit="1" customWidth="1"/>
    <col min="9730" max="9730" width="16" style="6" bestFit="1" customWidth="1"/>
    <col min="9731" max="9731" width="15" style="6" bestFit="1" customWidth="1"/>
    <col min="9732" max="9732" width="16" style="6" bestFit="1" customWidth="1"/>
    <col min="9733" max="9733" width="16" style="6" customWidth="1"/>
    <col min="9734" max="9734" width="16.5703125" style="6" customWidth="1"/>
    <col min="9735" max="9983" width="9.140625" style="6"/>
    <col min="9984" max="9984" width="14.7109375" style="6" customWidth="1"/>
    <col min="9985" max="9985" width="15" style="6" bestFit="1" customWidth="1"/>
    <col min="9986" max="9986" width="16" style="6" bestFit="1" customWidth="1"/>
    <col min="9987" max="9987" width="15" style="6" bestFit="1" customWidth="1"/>
    <col min="9988" max="9988" width="16" style="6" bestFit="1" customWidth="1"/>
    <col min="9989" max="9989" width="16" style="6" customWidth="1"/>
    <col min="9990" max="9990" width="16.5703125" style="6" customWidth="1"/>
    <col min="9991" max="10239" width="9.140625" style="6"/>
    <col min="10240" max="10240" width="14.7109375" style="6" customWidth="1"/>
    <col min="10241" max="10241" width="15" style="6" bestFit="1" customWidth="1"/>
    <col min="10242" max="10242" width="16" style="6" bestFit="1" customWidth="1"/>
    <col min="10243" max="10243" width="15" style="6" bestFit="1" customWidth="1"/>
    <col min="10244" max="10244" width="16" style="6" bestFit="1" customWidth="1"/>
    <col min="10245" max="10245" width="16" style="6" customWidth="1"/>
    <col min="10246" max="10246" width="16.5703125" style="6" customWidth="1"/>
    <col min="10247" max="10495" width="9.140625" style="6"/>
    <col min="10496" max="10496" width="14.7109375" style="6" customWidth="1"/>
    <col min="10497" max="10497" width="15" style="6" bestFit="1" customWidth="1"/>
    <col min="10498" max="10498" width="16" style="6" bestFit="1" customWidth="1"/>
    <col min="10499" max="10499" width="15" style="6" bestFit="1" customWidth="1"/>
    <col min="10500" max="10500" width="16" style="6" bestFit="1" customWidth="1"/>
    <col min="10501" max="10501" width="16" style="6" customWidth="1"/>
    <col min="10502" max="10502" width="16.5703125" style="6" customWidth="1"/>
    <col min="10503" max="10751" width="9.140625" style="6"/>
    <col min="10752" max="10752" width="14.7109375" style="6" customWidth="1"/>
    <col min="10753" max="10753" width="15" style="6" bestFit="1" customWidth="1"/>
    <col min="10754" max="10754" width="16" style="6" bestFit="1" customWidth="1"/>
    <col min="10755" max="10755" width="15" style="6" bestFit="1" customWidth="1"/>
    <col min="10756" max="10756" width="16" style="6" bestFit="1" customWidth="1"/>
    <col min="10757" max="10757" width="16" style="6" customWidth="1"/>
    <col min="10758" max="10758" width="16.5703125" style="6" customWidth="1"/>
    <col min="10759" max="11007" width="9.140625" style="6"/>
    <col min="11008" max="11008" width="14.7109375" style="6" customWidth="1"/>
    <col min="11009" max="11009" width="15" style="6" bestFit="1" customWidth="1"/>
    <col min="11010" max="11010" width="16" style="6" bestFit="1" customWidth="1"/>
    <col min="11011" max="11011" width="15" style="6" bestFit="1" customWidth="1"/>
    <col min="11012" max="11012" width="16" style="6" bestFit="1" customWidth="1"/>
    <col min="11013" max="11013" width="16" style="6" customWidth="1"/>
    <col min="11014" max="11014" width="16.5703125" style="6" customWidth="1"/>
    <col min="11015" max="11263" width="9.140625" style="6"/>
    <col min="11264" max="11264" width="14.7109375" style="6" customWidth="1"/>
    <col min="11265" max="11265" width="15" style="6" bestFit="1" customWidth="1"/>
    <col min="11266" max="11266" width="16" style="6" bestFit="1" customWidth="1"/>
    <col min="11267" max="11267" width="15" style="6" bestFit="1" customWidth="1"/>
    <col min="11268" max="11268" width="16" style="6" bestFit="1" customWidth="1"/>
    <col min="11269" max="11269" width="16" style="6" customWidth="1"/>
    <col min="11270" max="11270" width="16.5703125" style="6" customWidth="1"/>
    <col min="11271" max="11519" width="9.140625" style="6"/>
    <col min="11520" max="11520" width="14.7109375" style="6" customWidth="1"/>
    <col min="11521" max="11521" width="15" style="6" bestFit="1" customWidth="1"/>
    <col min="11522" max="11522" width="16" style="6" bestFit="1" customWidth="1"/>
    <col min="11523" max="11523" width="15" style="6" bestFit="1" customWidth="1"/>
    <col min="11524" max="11524" width="16" style="6" bestFit="1" customWidth="1"/>
    <col min="11525" max="11525" width="16" style="6" customWidth="1"/>
    <col min="11526" max="11526" width="16.5703125" style="6" customWidth="1"/>
    <col min="11527" max="11775" width="9.140625" style="6"/>
    <col min="11776" max="11776" width="14.7109375" style="6" customWidth="1"/>
    <col min="11777" max="11777" width="15" style="6" bestFit="1" customWidth="1"/>
    <col min="11778" max="11778" width="16" style="6" bestFit="1" customWidth="1"/>
    <col min="11779" max="11779" width="15" style="6" bestFit="1" customWidth="1"/>
    <col min="11780" max="11780" width="16" style="6" bestFit="1" customWidth="1"/>
    <col min="11781" max="11781" width="16" style="6" customWidth="1"/>
    <col min="11782" max="11782" width="16.5703125" style="6" customWidth="1"/>
    <col min="11783" max="12031" width="9.140625" style="6"/>
    <col min="12032" max="12032" width="14.7109375" style="6" customWidth="1"/>
    <col min="12033" max="12033" width="15" style="6" bestFit="1" customWidth="1"/>
    <col min="12034" max="12034" width="16" style="6" bestFit="1" customWidth="1"/>
    <col min="12035" max="12035" width="15" style="6" bestFit="1" customWidth="1"/>
    <col min="12036" max="12036" width="16" style="6" bestFit="1" customWidth="1"/>
    <col min="12037" max="12037" width="16" style="6" customWidth="1"/>
    <col min="12038" max="12038" width="16.5703125" style="6" customWidth="1"/>
    <col min="12039" max="12287" width="9.140625" style="6"/>
    <col min="12288" max="12288" width="14.7109375" style="6" customWidth="1"/>
    <col min="12289" max="12289" width="15" style="6" bestFit="1" customWidth="1"/>
    <col min="12290" max="12290" width="16" style="6" bestFit="1" customWidth="1"/>
    <col min="12291" max="12291" width="15" style="6" bestFit="1" customWidth="1"/>
    <col min="12292" max="12292" width="16" style="6" bestFit="1" customWidth="1"/>
    <col min="12293" max="12293" width="16" style="6" customWidth="1"/>
    <col min="12294" max="12294" width="16.5703125" style="6" customWidth="1"/>
    <col min="12295" max="12543" width="9.140625" style="6"/>
    <col min="12544" max="12544" width="14.7109375" style="6" customWidth="1"/>
    <col min="12545" max="12545" width="15" style="6" bestFit="1" customWidth="1"/>
    <col min="12546" max="12546" width="16" style="6" bestFit="1" customWidth="1"/>
    <col min="12547" max="12547" width="15" style="6" bestFit="1" customWidth="1"/>
    <col min="12548" max="12548" width="16" style="6" bestFit="1" customWidth="1"/>
    <col min="12549" max="12549" width="16" style="6" customWidth="1"/>
    <col min="12550" max="12550" width="16.5703125" style="6" customWidth="1"/>
    <col min="12551" max="12799" width="9.140625" style="6"/>
    <col min="12800" max="12800" width="14.7109375" style="6" customWidth="1"/>
    <col min="12801" max="12801" width="15" style="6" bestFit="1" customWidth="1"/>
    <col min="12802" max="12802" width="16" style="6" bestFit="1" customWidth="1"/>
    <col min="12803" max="12803" width="15" style="6" bestFit="1" customWidth="1"/>
    <col min="12804" max="12804" width="16" style="6" bestFit="1" customWidth="1"/>
    <col min="12805" max="12805" width="16" style="6" customWidth="1"/>
    <col min="12806" max="12806" width="16.5703125" style="6" customWidth="1"/>
    <col min="12807" max="13055" width="9.140625" style="6"/>
    <col min="13056" max="13056" width="14.7109375" style="6" customWidth="1"/>
    <col min="13057" max="13057" width="15" style="6" bestFit="1" customWidth="1"/>
    <col min="13058" max="13058" width="16" style="6" bestFit="1" customWidth="1"/>
    <col min="13059" max="13059" width="15" style="6" bestFit="1" customWidth="1"/>
    <col min="13060" max="13060" width="16" style="6" bestFit="1" customWidth="1"/>
    <col min="13061" max="13061" width="16" style="6" customWidth="1"/>
    <col min="13062" max="13062" width="16.5703125" style="6" customWidth="1"/>
    <col min="13063" max="13311" width="9.140625" style="6"/>
    <col min="13312" max="13312" width="14.7109375" style="6" customWidth="1"/>
    <col min="13313" max="13313" width="15" style="6" bestFit="1" customWidth="1"/>
    <col min="13314" max="13314" width="16" style="6" bestFit="1" customWidth="1"/>
    <col min="13315" max="13315" width="15" style="6" bestFit="1" customWidth="1"/>
    <col min="13316" max="13316" width="16" style="6" bestFit="1" customWidth="1"/>
    <col min="13317" max="13317" width="16" style="6" customWidth="1"/>
    <col min="13318" max="13318" width="16.5703125" style="6" customWidth="1"/>
    <col min="13319" max="13567" width="9.140625" style="6"/>
    <col min="13568" max="13568" width="14.7109375" style="6" customWidth="1"/>
    <col min="13569" max="13569" width="15" style="6" bestFit="1" customWidth="1"/>
    <col min="13570" max="13570" width="16" style="6" bestFit="1" customWidth="1"/>
    <col min="13571" max="13571" width="15" style="6" bestFit="1" customWidth="1"/>
    <col min="13572" max="13572" width="16" style="6" bestFit="1" customWidth="1"/>
    <col min="13573" max="13573" width="16" style="6" customWidth="1"/>
    <col min="13574" max="13574" width="16.5703125" style="6" customWidth="1"/>
    <col min="13575" max="13823" width="9.140625" style="6"/>
    <col min="13824" max="13824" width="14.7109375" style="6" customWidth="1"/>
    <col min="13825" max="13825" width="15" style="6" bestFit="1" customWidth="1"/>
    <col min="13826" max="13826" width="16" style="6" bestFit="1" customWidth="1"/>
    <col min="13827" max="13827" width="15" style="6" bestFit="1" customWidth="1"/>
    <col min="13828" max="13828" width="16" style="6" bestFit="1" customWidth="1"/>
    <col min="13829" max="13829" width="16" style="6" customWidth="1"/>
    <col min="13830" max="13830" width="16.5703125" style="6" customWidth="1"/>
    <col min="13831" max="14079" width="9.140625" style="6"/>
    <col min="14080" max="14080" width="14.7109375" style="6" customWidth="1"/>
    <col min="14081" max="14081" width="15" style="6" bestFit="1" customWidth="1"/>
    <col min="14082" max="14082" width="16" style="6" bestFit="1" customWidth="1"/>
    <col min="14083" max="14083" width="15" style="6" bestFit="1" customWidth="1"/>
    <col min="14084" max="14084" width="16" style="6" bestFit="1" customWidth="1"/>
    <col min="14085" max="14085" width="16" style="6" customWidth="1"/>
    <col min="14086" max="14086" width="16.5703125" style="6" customWidth="1"/>
    <col min="14087" max="14335" width="9.140625" style="6"/>
    <col min="14336" max="14336" width="14.7109375" style="6" customWidth="1"/>
    <col min="14337" max="14337" width="15" style="6" bestFit="1" customWidth="1"/>
    <col min="14338" max="14338" width="16" style="6" bestFit="1" customWidth="1"/>
    <col min="14339" max="14339" width="15" style="6" bestFit="1" customWidth="1"/>
    <col min="14340" max="14340" width="16" style="6" bestFit="1" customWidth="1"/>
    <col min="14341" max="14341" width="16" style="6" customWidth="1"/>
    <col min="14342" max="14342" width="16.5703125" style="6" customWidth="1"/>
    <col min="14343" max="14591" width="9.140625" style="6"/>
    <col min="14592" max="14592" width="14.7109375" style="6" customWidth="1"/>
    <col min="14593" max="14593" width="15" style="6" bestFit="1" customWidth="1"/>
    <col min="14594" max="14594" width="16" style="6" bestFit="1" customWidth="1"/>
    <col min="14595" max="14595" width="15" style="6" bestFit="1" customWidth="1"/>
    <col min="14596" max="14596" width="16" style="6" bestFit="1" customWidth="1"/>
    <col min="14597" max="14597" width="16" style="6" customWidth="1"/>
    <col min="14598" max="14598" width="16.5703125" style="6" customWidth="1"/>
    <col min="14599" max="14847" width="9.140625" style="6"/>
    <col min="14848" max="14848" width="14.7109375" style="6" customWidth="1"/>
    <col min="14849" max="14849" width="15" style="6" bestFit="1" customWidth="1"/>
    <col min="14850" max="14850" width="16" style="6" bestFit="1" customWidth="1"/>
    <col min="14851" max="14851" width="15" style="6" bestFit="1" customWidth="1"/>
    <col min="14852" max="14852" width="16" style="6" bestFit="1" customWidth="1"/>
    <col min="14853" max="14853" width="16" style="6" customWidth="1"/>
    <col min="14854" max="14854" width="16.5703125" style="6" customWidth="1"/>
    <col min="14855" max="15103" width="9.140625" style="6"/>
    <col min="15104" max="15104" width="14.7109375" style="6" customWidth="1"/>
    <col min="15105" max="15105" width="15" style="6" bestFit="1" customWidth="1"/>
    <col min="15106" max="15106" width="16" style="6" bestFit="1" customWidth="1"/>
    <col min="15107" max="15107" width="15" style="6" bestFit="1" customWidth="1"/>
    <col min="15108" max="15108" width="16" style="6" bestFit="1" customWidth="1"/>
    <col min="15109" max="15109" width="16" style="6" customWidth="1"/>
    <col min="15110" max="15110" width="16.5703125" style="6" customWidth="1"/>
    <col min="15111" max="15359" width="9.140625" style="6"/>
    <col min="15360" max="15360" width="14.7109375" style="6" customWidth="1"/>
    <col min="15361" max="15361" width="15" style="6" bestFit="1" customWidth="1"/>
    <col min="15362" max="15362" width="16" style="6" bestFit="1" customWidth="1"/>
    <col min="15363" max="15363" width="15" style="6" bestFit="1" customWidth="1"/>
    <col min="15364" max="15364" width="16" style="6" bestFit="1" customWidth="1"/>
    <col min="15365" max="15365" width="16" style="6" customWidth="1"/>
    <col min="15366" max="15366" width="16.5703125" style="6" customWidth="1"/>
    <col min="15367" max="15615" width="9.140625" style="6"/>
    <col min="15616" max="15616" width="14.7109375" style="6" customWidth="1"/>
    <col min="15617" max="15617" width="15" style="6" bestFit="1" customWidth="1"/>
    <col min="15618" max="15618" width="16" style="6" bestFit="1" customWidth="1"/>
    <col min="15619" max="15619" width="15" style="6" bestFit="1" customWidth="1"/>
    <col min="15620" max="15620" width="16" style="6" bestFit="1" customWidth="1"/>
    <col min="15621" max="15621" width="16" style="6" customWidth="1"/>
    <col min="15622" max="15622" width="16.5703125" style="6" customWidth="1"/>
    <col min="15623" max="15871" width="9.140625" style="6"/>
    <col min="15872" max="15872" width="14.7109375" style="6" customWidth="1"/>
    <col min="15873" max="15873" width="15" style="6" bestFit="1" customWidth="1"/>
    <col min="15874" max="15874" width="16" style="6" bestFit="1" customWidth="1"/>
    <col min="15875" max="15875" width="15" style="6" bestFit="1" customWidth="1"/>
    <col min="15876" max="15876" width="16" style="6" bestFit="1" customWidth="1"/>
    <col min="15877" max="15877" width="16" style="6" customWidth="1"/>
    <col min="15878" max="15878" width="16.5703125" style="6" customWidth="1"/>
    <col min="15879" max="16127" width="9.140625" style="6"/>
    <col min="16128" max="16128" width="14.7109375" style="6" customWidth="1"/>
    <col min="16129" max="16129" width="15" style="6" bestFit="1" customWidth="1"/>
    <col min="16130" max="16130" width="16" style="6" bestFit="1" customWidth="1"/>
    <col min="16131" max="16131" width="15" style="6" bestFit="1" customWidth="1"/>
    <col min="16132" max="16132" width="16" style="6" bestFit="1" customWidth="1"/>
    <col min="16133" max="16133" width="16" style="6" customWidth="1"/>
    <col min="16134" max="16134" width="16.5703125" style="6" customWidth="1"/>
    <col min="16135" max="16384" width="9.140625" style="6"/>
  </cols>
  <sheetData>
    <row r="1" spans="1:6" x14ac:dyDescent="0.25">
      <c r="A1" s="226" t="s">
        <v>409</v>
      </c>
      <c r="B1" s="226"/>
    </row>
    <row r="2" spans="1:6" x14ac:dyDescent="0.25">
      <c r="A2" s="227"/>
    </row>
    <row r="3" spans="1:6" x14ac:dyDescent="0.25">
      <c r="A3" s="228" t="s">
        <v>308</v>
      </c>
      <c r="B3" s="228" t="s">
        <v>89</v>
      </c>
      <c r="C3" s="228" t="s">
        <v>87</v>
      </c>
      <c r="D3" s="228" t="s">
        <v>85</v>
      </c>
      <c r="E3" s="228" t="s">
        <v>83</v>
      </c>
      <c r="F3" s="228" t="s">
        <v>101</v>
      </c>
    </row>
    <row r="4" spans="1:6" x14ac:dyDescent="0.25">
      <c r="A4" s="326" t="s">
        <v>309</v>
      </c>
      <c r="B4" s="327"/>
      <c r="C4" s="327"/>
      <c r="D4" s="327"/>
      <c r="E4" s="327"/>
      <c r="F4" s="328"/>
    </row>
    <row r="5" spans="1:6" x14ac:dyDescent="0.25">
      <c r="A5" s="229" t="s">
        <v>310</v>
      </c>
      <c r="B5" s="230"/>
      <c r="C5" s="230"/>
      <c r="D5" s="230"/>
      <c r="E5" s="230"/>
      <c r="F5" s="329"/>
    </row>
    <row r="6" spans="1:6" x14ac:dyDescent="0.25">
      <c r="A6" s="229" t="s">
        <v>311</v>
      </c>
      <c r="B6" s="230"/>
      <c r="C6" s="230"/>
      <c r="D6" s="230"/>
      <c r="E6" s="230"/>
      <c r="F6" s="330"/>
    </row>
    <row r="7" spans="1:6" x14ac:dyDescent="0.25">
      <c r="A7" s="229" t="s">
        <v>312</v>
      </c>
      <c r="B7" s="230"/>
      <c r="C7" s="230"/>
      <c r="D7" s="230"/>
      <c r="E7" s="230"/>
      <c r="F7" s="330"/>
    </row>
    <row r="8" spans="1:6" x14ac:dyDescent="0.25">
      <c r="A8" s="229" t="s">
        <v>313</v>
      </c>
      <c r="B8" s="230"/>
      <c r="C8" s="230"/>
      <c r="D8" s="230"/>
      <c r="E8" s="230"/>
      <c r="F8" s="330"/>
    </row>
    <row r="9" spans="1:6" x14ac:dyDescent="0.25">
      <c r="A9" s="229" t="s">
        <v>314</v>
      </c>
      <c r="B9" s="230"/>
      <c r="C9" s="230"/>
      <c r="D9" s="230"/>
      <c r="E9" s="230"/>
      <c r="F9" s="330"/>
    </row>
    <row r="10" spans="1:6" x14ac:dyDescent="0.25">
      <c r="A10" s="229"/>
      <c r="B10" s="230"/>
      <c r="C10" s="230"/>
      <c r="D10" s="230"/>
      <c r="E10" s="230"/>
      <c r="F10" s="330"/>
    </row>
    <row r="11" spans="1:6" x14ac:dyDescent="0.25">
      <c r="A11" s="229"/>
      <c r="B11" s="230"/>
      <c r="C11" s="230"/>
      <c r="D11" s="230"/>
      <c r="E11" s="230"/>
      <c r="F11" s="330"/>
    </row>
    <row r="12" spans="1:6" x14ac:dyDescent="0.25">
      <c r="A12" s="229"/>
      <c r="B12" s="230"/>
      <c r="C12" s="230"/>
      <c r="D12" s="230"/>
      <c r="E12" s="230"/>
      <c r="F12" s="331"/>
    </row>
    <row r="13" spans="1:6" x14ac:dyDescent="0.25">
      <c r="A13" s="231" t="s">
        <v>101</v>
      </c>
      <c r="B13" s="232">
        <f>SUM(B5:B12)</f>
        <v>0</v>
      </c>
      <c r="C13" s="232">
        <f>SUM(C5:C12)</f>
        <v>0</v>
      </c>
      <c r="D13" s="232">
        <f>SUM(D5:D12)</f>
        <v>0</v>
      </c>
      <c r="E13" s="232">
        <f>SUM(E5:E12)</f>
        <v>0</v>
      </c>
      <c r="F13" s="233">
        <f>SUM(B13:E13)</f>
        <v>0</v>
      </c>
    </row>
    <row r="14" spans="1:6" x14ac:dyDescent="0.25">
      <c r="A14" s="229" t="s">
        <v>315</v>
      </c>
      <c r="B14" s="234">
        <v>7</v>
      </c>
      <c r="C14" s="234">
        <v>2</v>
      </c>
      <c r="D14" s="234">
        <v>2</v>
      </c>
      <c r="E14" s="234">
        <v>1</v>
      </c>
      <c r="F14" s="235">
        <f>SUM(B14:E14)</f>
        <v>12</v>
      </c>
    </row>
    <row r="15" spans="1:6" x14ac:dyDescent="0.25">
      <c r="A15" s="236" t="s">
        <v>316</v>
      </c>
      <c r="B15" s="237">
        <f>$F$13/$F$14*B14</f>
        <v>0</v>
      </c>
      <c r="C15" s="237">
        <f>$F$13/$F$14*C14</f>
        <v>0</v>
      </c>
      <c r="D15" s="237">
        <f>$F$13/$F$14*D14</f>
        <v>0</v>
      </c>
      <c r="E15" s="237">
        <f>$F$13/$F$14*E14</f>
        <v>0</v>
      </c>
      <c r="F15" s="238">
        <f>SUM(B15:E15)</f>
        <v>0</v>
      </c>
    </row>
    <row r="16" spans="1:6" x14ac:dyDescent="0.25">
      <c r="A16" s="239" t="s">
        <v>317</v>
      </c>
      <c r="B16" s="234">
        <v>4</v>
      </c>
      <c r="C16" s="234">
        <v>4</v>
      </c>
      <c r="D16" s="234">
        <v>4</v>
      </c>
      <c r="E16" s="234">
        <v>4</v>
      </c>
      <c r="F16" s="240">
        <f>AVERAGE(B16:E16)</f>
        <v>4</v>
      </c>
    </row>
    <row r="17" spans="1:6" x14ac:dyDescent="0.25">
      <c r="A17" s="239"/>
      <c r="B17" s="241">
        <f>B16/$F$16</f>
        <v>1</v>
      </c>
      <c r="C17" s="241">
        <f>C16/$F$16</f>
        <v>1</v>
      </c>
      <c r="D17" s="241">
        <f>D16/$F$16</f>
        <v>1</v>
      </c>
      <c r="E17" s="241">
        <f>E16/$F$16</f>
        <v>1</v>
      </c>
      <c r="F17" s="235"/>
    </row>
    <row r="18" spans="1:6" x14ac:dyDescent="0.25">
      <c r="A18" s="239" t="s">
        <v>318</v>
      </c>
      <c r="B18" s="242">
        <v>1</v>
      </c>
      <c r="C18" s="242">
        <v>1</v>
      </c>
      <c r="D18" s="242">
        <v>1</v>
      </c>
      <c r="E18" s="242">
        <v>1</v>
      </c>
      <c r="F18" s="235"/>
    </row>
    <row r="19" spans="1:6" x14ac:dyDescent="0.25">
      <c r="A19" s="236" t="s">
        <v>316</v>
      </c>
      <c r="B19" s="237">
        <f>B15*B18</f>
        <v>0</v>
      </c>
      <c r="C19" s="237">
        <f>C15*C18</f>
        <v>0</v>
      </c>
      <c r="D19" s="237">
        <f>D15*D18</f>
        <v>0</v>
      </c>
      <c r="E19" s="237">
        <f>E15*E18</f>
        <v>0</v>
      </c>
      <c r="F19" s="238">
        <f>SUM(B19:E19)</f>
        <v>0</v>
      </c>
    </row>
    <row r="20" spans="1:6" x14ac:dyDescent="0.25">
      <c r="A20" s="243"/>
      <c r="B20" s="244"/>
      <c r="C20" s="244"/>
      <c r="D20" s="244"/>
      <c r="E20" s="244"/>
      <c r="F20" s="245"/>
    </row>
    <row r="21" spans="1:6" ht="30" x14ac:dyDescent="0.25">
      <c r="A21" s="246" t="s">
        <v>319</v>
      </c>
      <c r="B21" s="247">
        <f t="shared" ref="B21:F21" si="0">B13-B19</f>
        <v>0</v>
      </c>
      <c r="C21" s="247">
        <f t="shared" si="0"/>
        <v>0</v>
      </c>
      <c r="D21" s="247">
        <f t="shared" si="0"/>
        <v>0</v>
      </c>
      <c r="E21" s="247">
        <f t="shared" si="0"/>
        <v>0</v>
      </c>
      <c r="F21" s="247">
        <f t="shared" si="0"/>
        <v>0</v>
      </c>
    </row>
    <row r="22" spans="1:6" x14ac:dyDescent="0.25">
      <c r="B22" s="73"/>
      <c r="C22" s="73"/>
      <c r="D22" s="73"/>
      <c r="E22" s="73"/>
      <c r="F22" s="73"/>
    </row>
    <row r="23" spans="1:6" ht="15.75" thickBot="1" x14ac:dyDescent="0.3">
      <c r="E23" s="248"/>
    </row>
    <row r="24" spans="1:6" ht="15.75" thickBot="1" x14ac:dyDescent="0.3">
      <c r="A24" s="332" t="s">
        <v>320</v>
      </c>
      <c r="B24" s="333"/>
      <c r="C24" s="333"/>
      <c r="D24" s="333"/>
      <c r="E24" s="333"/>
      <c r="F24" s="334"/>
    </row>
    <row r="25" spans="1:6" ht="30" x14ac:dyDescent="0.25">
      <c r="A25" s="249" t="s">
        <v>319</v>
      </c>
      <c r="B25" s="250">
        <f>B21</f>
        <v>0</v>
      </c>
      <c r="C25" s="250">
        <f>C21+1</f>
        <v>1</v>
      </c>
      <c r="D25" s="251">
        <f>D21</f>
        <v>0</v>
      </c>
      <c r="E25" s="251">
        <f>E21</f>
        <v>0</v>
      </c>
      <c r="F25" s="252">
        <f>SUM(B25:E25)-1</f>
        <v>0</v>
      </c>
    </row>
    <row r="26" spans="1:6" x14ac:dyDescent="0.25">
      <c r="A26" s="14" t="s">
        <v>321</v>
      </c>
      <c r="B26" s="253"/>
      <c r="C26" s="253"/>
      <c r="D26" s="254"/>
      <c r="E26" s="254"/>
      <c r="F26" s="255"/>
    </row>
    <row r="27" spans="1:6" x14ac:dyDescent="0.25">
      <c r="A27" s="14" t="s">
        <v>322</v>
      </c>
      <c r="B27" s="256"/>
      <c r="C27" s="256"/>
      <c r="D27" s="257"/>
      <c r="E27" s="257"/>
      <c r="F27" s="258"/>
    </row>
    <row r="28" spans="1:6" ht="15.75" thickBot="1" x14ac:dyDescent="0.3">
      <c r="A28" s="26" t="s">
        <v>323</v>
      </c>
      <c r="B28" s="259"/>
      <c r="C28" s="259"/>
      <c r="D28" s="259"/>
      <c r="E28" s="259"/>
      <c r="F28" s="260"/>
    </row>
    <row r="30" spans="1:6" x14ac:dyDescent="0.25">
      <c r="B30" s="256" t="s">
        <v>324</v>
      </c>
      <c r="C30" s="256" t="s">
        <v>325</v>
      </c>
      <c r="D30" s="257" t="s">
        <v>326</v>
      </c>
      <c r="E30" s="257" t="s">
        <v>327</v>
      </c>
    </row>
  </sheetData>
  <mergeCells count="3">
    <mergeCell ref="A4:F4"/>
    <mergeCell ref="F5:F12"/>
    <mergeCell ref="A24:F24"/>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pozvaní</vt:lpstr>
      <vt:lpstr>účast, doprava</vt:lpstr>
      <vt:lpstr>Annín-Strakonice plán</vt:lpstr>
      <vt:lpstr>Dlouhá Ves-Strakonice plán</vt:lpstr>
      <vt:lpstr>Sušice-Strakonice plán</vt:lpstr>
      <vt:lpstr>důstojníci</vt:lpstr>
      <vt:lpstr> historie</vt:lpstr>
      <vt:lpstr>vyúčtování</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Podmelle Libor</dc:creator>
  <cp:lastModifiedBy>Libor Podmelle</cp:lastModifiedBy>
  <cp:lastPrinted>2024-06-12T07:51:45Z</cp:lastPrinted>
  <dcterms:created xsi:type="dcterms:W3CDTF">2024-06-04T11:01:17Z</dcterms:created>
  <dcterms:modified xsi:type="dcterms:W3CDTF">2024-06-12T19:29:37Z</dcterms:modified>
</cp:coreProperties>
</file>